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15 изм.) отменили п.3.5 (изм. п.3.2)\"/>
    </mc:Choice>
  </mc:AlternateContent>
  <bookViews>
    <workbookView xWindow="0" yWindow="0" windowWidth="28800" windowHeight="115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Прогр.'!$A$1:$N$99</definedName>
  </definedNames>
  <calcPr calcId="152511"/>
</workbook>
</file>

<file path=xl/calcChain.xml><?xml version="1.0" encoding="utf-8"?>
<calcChain xmlns="http://schemas.openxmlformats.org/spreadsheetml/2006/main">
  <c r="J48" i="1" l="1"/>
  <c r="J43" i="1" l="1"/>
  <c r="I75" i="1" l="1"/>
  <c r="J78" i="1" l="1"/>
  <c r="J75" i="1" s="1"/>
  <c r="K33" i="1" l="1"/>
  <c r="K32" i="1"/>
  <c r="K31" i="1"/>
  <c r="J33" i="1"/>
  <c r="J32" i="1"/>
  <c r="J31" i="1"/>
  <c r="J23" i="1"/>
  <c r="J22" i="1"/>
  <c r="J21" i="1"/>
  <c r="J53" i="1" l="1"/>
  <c r="L48" i="1" l="1"/>
  <c r="K48" i="1"/>
  <c r="I28" i="1" l="1"/>
  <c r="I45" i="1"/>
  <c r="J26" i="1"/>
  <c r="J28" i="1"/>
  <c r="I83" i="1"/>
  <c r="L83" i="1"/>
  <c r="L73" i="1"/>
  <c r="L70" i="1" s="1"/>
  <c r="K73" i="1"/>
  <c r="J73" i="1"/>
  <c r="J70" i="1" s="1"/>
  <c r="L19" i="1"/>
  <c r="L18" i="1"/>
  <c r="L17" i="1"/>
  <c r="L16" i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L75" i="1"/>
  <c r="L85" i="1"/>
  <c r="L45" i="1"/>
  <c r="J45" i="1"/>
  <c r="J38" i="1" s="1"/>
  <c r="J95" i="1" s="1"/>
  <c r="J92" i="1" s="1"/>
  <c r="F17" i="1"/>
  <c r="K29" i="1"/>
  <c r="K28" i="1"/>
  <c r="K27" i="1"/>
  <c r="K26" i="1"/>
  <c r="J27" i="1"/>
  <c r="J30" i="1"/>
  <c r="L38" i="1"/>
  <c r="L35" i="1" s="1"/>
  <c r="L80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I73" i="1"/>
  <c r="I69" i="1"/>
  <c r="I65" i="1" s="1"/>
  <c r="I63" i="1"/>
  <c r="I62" i="1"/>
  <c r="I61" i="1"/>
  <c r="L96" i="1" l="1"/>
  <c r="L93" i="1"/>
  <c r="L15" i="1"/>
  <c r="L94" i="1"/>
  <c r="J25" i="1"/>
  <c r="L95" i="1"/>
  <c r="G16" i="1"/>
  <c r="G18" i="1"/>
  <c r="G17" i="1"/>
  <c r="G19" i="1"/>
  <c r="L25" i="1"/>
  <c r="K25" i="1"/>
  <c r="I60" i="1"/>
  <c r="I26" i="1"/>
  <c r="L92" i="1" l="1"/>
  <c r="H55" i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I38" i="1"/>
  <c r="I95" i="1" s="1"/>
  <c r="J50" i="1"/>
  <c r="H20" i="1"/>
  <c r="G43" i="1"/>
  <c r="G48" i="1"/>
  <c r="H83" i="1"/>
  <c r="K55" i="1"/>
  <c r="I55" i="1"/>
  <c r="K45" i="1"/>
  <c r="I40" i="1"/>
  <c r="G40" i="1" l="1"/>
  <c r="J15" i="1"/>
  <c r="J35" i="1" l="1"/>
  <c r="K84" i="1"/>
  <c r="K83" i="1"/>
  <c r="K95" i="1" s="1"/>
  <c r="K82" i="1"/>
  <c r="K81" i="1"/>
  <c r="J84" i="1"/>
  <c r="J96" i="1" s="1"/>
  <c r="J83" i="1"/>
  <c r="G83" i="1" s="1"/>
  <c r="J82" i="1"/>
  <c r="J94" i="1" s="1"/>
  <c r="J81" i="1"/>
  <c r="J93" i="1" s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I80" i="1" l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G79" i="1"/>
  <c r="G77" i="1"/>
  <c r="G76" i="1"/>
  <c r="H26" i="1"/>
  <c r="G21" i="1"/>
  <c r="G67" i="1"/>
  <c r="K39" i="1"/>
  <c r="K96" i="1" s="1"/>
  <c r="K37" i="1"/>
  <c r="K94" i="1" s="1"/>
  <c r="K36" i="1"/>
  <c r="K30" i="1"/>
  <c r="I39" i="1"/>
  <c r="I37" i="1"/>
  <c r="I36" i="1"/>
  <c r="I93" i="1" s="1"/>
  <c r="I29" i="1"/>
  <c r="I27" i="1"/>
  <c r="H64" i="1"/>
  <c r="H63" i="1"/>
  <c r="H61" i="1"/>
  <c r="H39" i="1"/>
  <c r="H37" i="1"/>
  <c r="H36" i="1"/>
  <c r="H29" i="1"/>
  <c r="H96" i="1" s="1"/>
  <c r="H28" i="1"/>
  <c r="H95" i="1" l="1"/>
  <c r="I94" i="1"/>
  <c r="K35" i="1"/>
  <c r="K93" i="1"/>
  <c r="K92" i="1" s="1"/>
  <c r="H94" i="1"/>
  <c r="I96" i="1"/>
  <c r="H93" i="1"/>
  <c r="I25" i="1"/>
  <c r="H35" i="1"/>
  <c r="H25" i="1"/>
  <c r="H15" i="1"/>
  <c r="G80" i="1"/>
  <c r="G70" i="1"/>
  <c r="G75" i="1"/>
  <c r="K50" i="1"/>
  <c r="I50" i="1"/>
  <c r="G95" i="1" l="1"/>
  <c r="H92" i="1"/>
  <c r="G93" i="1"/>
  <c r="G50" i="1"/>
  <c r="G94" i="1"/>
  <c r="I92" i="1"/>
  <c r="G92" i="1" s="1"/>
  <c r="G96" i="1"/>
  <c r="H65" i="1"/>
  <c r="G65" i="1" s="1"/>
  <c r="G66" i="1" l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<sst xmlns="http://schemas.openxmlformats.org/spreadsheetml/2006/main" count="161" uniqueCount="79">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</sst>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2"/>
  <sheetViews>
    <sheetView tabSelected="1" view="pageBreakPreview" zoomScale="40" zoomScaleNormal="40" zoomScaleSheetLayoutView="40" workbookViewId="0">
      <selection activeCell="J48" sqref="J48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74" customWidth="1"/>
    <col min="11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8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8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8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8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68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68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97" t="s">
        <v>59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6"/>
      <c r="R7" s="6"/>
      <c r="S7" s="6"/>
      <c r="T7" s="6"/>
    </row>
    <row r="8" spans="1:24" x14ac:dyDescent="0.3">
      <c r="B8" s="40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6"/>
      <c r="R8" s="6"/>
      <c r="S8" s="6"/>
      <c r="T8" s="6"/>
    </row>
    <row r="9" spans="1:24" x14ac:dyDescent="0.3">
      <c r="B9" s="40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68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98" t="s">
        <v>13</v>
      </c>
      <c r="C11" s="100" t="s">
        <v>14</v>
      </c>
      <c r="D11" s="98" t="s">
        <v>15</v>
      </c>
      <c r="E11" s="98" t="s">
        <v>58</v>
      </c>
      <c r="F11" s="98" t="s">
        <v>0</v>
      </c>
      <c r="G11" s="98" t="s">
        <v>11</v>
      </c>
      <c r="H11" s="106" t="s">
        <v>48</v>
      </c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4" s="22" customFormat="1" ht="35.25" customHeight="1" x14ac:dyDescent="0.3">
      <c r="B12" s="98"/>
      <c r="C12" s="108"/>
      <c r="D12" s="99"/>
      <c r="E12" s="99"/>
      <c r="F12" s="99"/>
      <c r="G12" s="99"/>
      <c r="H12" s="98" t="s">
        <v>37</v>
      </c>
      <c r="I12" s="98" t="s">
        <v>38</v>
      </c>
      <c r="J12" s="101" t="s">
        <v>39</v>
      </c>
      <c r="K12" s="98" t="s">
        <v>43</v>
      </c>
      <c r="L12" s="103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98"/>
      <c r="C13" s="108"/>
      <c r="D13" s="99"/>
      <c r="E13" s="99"/>
      <c r="F13" s="99"/>
      <c r="G13" s="99"/>
      <c r="H13" s="98"/>
      <c r="I13" s="98"/>
      <c r="J13" s="102"/>
      <c r="K13" s="98"/>
      <c r="L13" s="104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69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91">
        <v>1</v>
      </c>
      <c r="C15" s="100" t="s">
        <v>67</v>
      </c>
      <c r="D15" s="98" t="s">
        <v>77</v>
      </c>
      <c r="E15" s="98"/>
      <c r="F15" s="15" t="s">
        <v>50</v>
      </c>
      <c r="G15" s="50">
        <f>SUM(G16:G19)</f>
        <v>1874352.5669199999</v>
      </c>
      <c r="H15" s="50">
        <f>SUM(H16:H19)</f>
        <v>297000</v>
      </c>
      <c r="I15" s="50">
        <f t="shared" ref="I15" si="0">SUM(I16:I19)</f>
        <v>1327252.4569199998</v>
      </c>
      <c r="J15" s="70">
        <f t="shared" ref="J15" si="1">SUM(J16:J19)</f>
        <v>250100.11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91"/>
      <c r="C16" s="100"/>
      <c r="D16" s="98"/>
      <c r="E16" s="98"/>
      <c r="F16" s="16" t="s">
        <v>1</v>
      </c>
      <c r="G16" s="50">
        <f t="shared" ref="G16:G24" si="2">SUM(H16:L16)</f>
        <v>1779137.4</v>
      </c>
      <c r="H16" s="50">
        <f t="shared" ref="H16:L19" si="3">SUM(H21)</f>
        <v>282150</v>
      </c>
      <c r="I16" s="50">
        <f t="shared" si="3"/>
        <v>1259629.8999999999</v>
      </c>
      <c r="J16" s="70">
        <f t="shared" si="3"/>
        <v>237357.5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91"/>
      <c r="C17" s="100"/>
      <c r="D17" s="98"/>
      <c r="E17" s="98"/>
      <c r="F17" s="16" t="str">
        <f>F22</f>
        <v>- бюджет Республики Крым</v>
      </c>
      <c r="G17" s="50">
        <f t="shared" si="2"/>
        <v>93638.876919999995</v>
      </c>
      <c r="H17" s="50">
        <f t="shared" si="3"/>
        <v>14850</v>
      </c>
      <c r="I17" s="50">
        <f t="shared" si="3"/>
        <v>66296.376919999995</v>
      </c>
      <c r="J17" s="70">
        <f t="shared" si="3"/>
        <v>12492.5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91"/>
      <c r="C18" s="100"/>
      <c r="D18" s="98"/>
      <c r="E18" s="98"/>
      <c r="F18" s="16" t="s">
        <v>3</v>
      </c>
      <c r="G18" s="50">
        <f t="shared" si="2"/>
        <v>1576.29</v>
      </c>
      <c r="H18" s="50">
        <f t="shared" si="3"/>
        <v>0</v>
      </c>
      <c r="I18" s="50">
        <f t="shared" si="3"/>
        <v>1326.18</v>
      </c>
      <c r="J18" s="70">
        <f t="shared" si="3"/>
        <v>250.11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91"/>
      <c r="C19" s="100"/>
      <c r="D19" s="98"/>
      <c r="E19" s="98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70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107" t="s">
        <v>12</v>
      </c>
      <c r="C20" s="105" t="s">
        <v>49</v>
      </c>
      <c r="D20" s="93" t="s">
        <v>77</v>
      </c>
      <c r="E20" s="93" t="s">
        <v>9</v>
      </c>
      <c r="F20" s="15" t="s">
        <v>5</v>
      </c>
      <c r="G20" s="51">
        <f t="shared" si="2"/>
        <v>1874352.5669199997</v>
      </c>
      <c r="H20" s="51">
        <f t="shared" ref="H20:L20" si="4">SUM(H21:H24)</f>
        <v>297000</v>
      </c>
      <c r="I20" s="51">
        <f t="shared" si="4"/>
        <v>1327252.4569199998</v>
      </c>
      <c r="J20" s="71">
        <f t="shared" si="4"/>
        <v>250100.11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107"/>
      <c r="C21" s="105"/>
      <c r="D21" s="93"/>
      <c r="E21" s="93"/>
      <c r="F21" s="14" t="s">
        <v>1</v>
      </c>
      <c r="G21" s="51">
        <f t="shared" si="2"/>
        <v>1779137.4</v>
      </c>
      <c r="H21" s="52">
        <v>282150</v>
      </c>
      <c r="I21" s="52">
        <v>1259629.8999999999</v>
      </c>
      <c r="J21" s="72">
        <f>95000+142357.5</f>
        <v>237357.5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107"/>
      <c r="C22" s="105"/>
      <c r="D22" s="93"/>
      <c r="E22" s="93"/>
      <c r="F22" s="14" t="s">
        <v>2</v>
      </c>
      <c r="G22" s="51">
        <f t="shared" si="2"/>
        <v>93638.876919999995</v>
      </c>
      <c r="H22" s="52">
        <v>14850</v>
      </c>
      <c r="I22" s="52">
        <v>66296.376919999995</v>
      </c>
      <c r="J22" s="72">
        <f>5000+7492.5</f>
        <v>12492.5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107"/>
      <c r="C23" s="105"/>
      <c r="D23" s="93"/>
      <c r="E23" s="93"/>
      <c r="F23" s="14" t="s">
        <v>3</v>
      </c>
      <c r="G23" s="51">
        <f t="shared" si="2"/>
        <v>1576.29</v>
      </c>
      <c r="H23" s="52">
        <v>0</v>
      </c>
      <c r="I23" s="52">
        <v>1326.18</v>
      </c>
      <c r="J23" s="72">
        <f>100.10011+0.00989+150</f>
        <v>250.11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107"/>
      <c r="C24" s="105"/>
      <c r="D24" s="93"/>
      <c r="E24" s="93"/>
      <c r="F24" s="14" t="s">
        <v>4</v>
      </c>
      <c r="G24" s="51">
        <f t="shared" si="2"/>
        <v>0</v>
      </c>
      <c r="H24" s="52">
        <v>0</v>
      </c>
      <c r="I24" s="52">
        <v>0</v>
      </c>
      <c r="J24" s="72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107" t="s">
        <v>75</v>
      </c>
      <c r="C25" s="100" t="s">
        <v>40</v>
      </c>
      <c r="D25" s="98" t="s">
        <v>69</v>
      </c>
      <c r="E25" s="99"/>
      <c r="F25" s="16" t="s">
        <v>51</v>
      </c>
      <c r="G25" s="50">
        <f t="shared" ref="G25:L25" si="5">SUM(G26:G29)</f>
        <v>489729.25264999992</v>
      </c>
      <c r="H25" s="50">
        <f t="shared" si="5"/>
        <v>5620.4226500000004</v>
      </c>
      <c r="I25" s="50">
        <f t="shared" si="5"/>
        <v>90450</v>
      </c>
      <c r="J25" s="70">
        <f t="shared" si="5"/>
        <v>199999.99999999997</v>
      </c>
      <c r="K25" s="50">
        <f t="shared" si="5"/>
        <v>193658.83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107"/>
      <c r="C26" s="100"/>
      <c r="D26" s="98"/>
      <c r="E26" s="99"/>
      <c r="F26" s="16" t="s">
        <v>1</v>
      </c>
      <c r="G26" s="50">
        <f>SUM(G31)</f>
        <v>455564.70999999996</v>
      </c>
      <c r="H26" s="50">
        <f>SUM(H31)</f>
        <v>0</v>
      </c>
      <c r="I26" s="50">
        <f>SUM(I31)</f>
        <v>85832.1</v>
      </c>
      <c r="J26" s="70">
        <f>SUM(J31)</f>
        <v>189809.99999999997</v>
      </c>
      <c r="K26" s="50">
        <f>SUM(K31)</f>
        <v>179922.61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107"/>
      <c r="C27" s="100"/>
      <c r="D27" s="98"/>
      <c r="E27" s="99"/>
      <c r="F27" s="16" t="s">
        <v>2</v>
      </c>
      <c r="G27" s="50">
        <f t="shared" ref="G27:I29" si="7">SUM(G32)</f>
        <v>33389.411519999994</v>
      </c>
      <c r="H27" s="50">
        <f>SUM(H32)</f>
        <v>5339.4015200000003</v>
      </c>
      <c r="I27" s="50">
        <f t="shared" si="7"/>
        <v>4517.45</v>
      </c>
      <c r="J27" s="70">
        <f>SUM(J32)</f>
        <v>9989.9999999999982</v>
      </c>
      <c r="K27" s="50">
        <f>SUM(K32)</f>
        <v>13542.56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107"/>
      <c r="C28" s="100"/>
      <c r="D28" s="98"/>
      <c r="E28" s="99"/>
      <c r="F28" s="16" t="s">
        <v>3</v>
      </c>
      <c r="G28" s="50">
        <f t="shared" si="7"/>
        <v>775.13112999999998</v>
      </c>
      <c r="H28" s="50">
        <f t="shared" si="7"/>
        <v>281.02113000000003</v>
      </c>
      <c r="I28" s="50">
        <f>SUM(I33)</f>
        <v>100.45</v>
      </c>
      <c r="J28" s="70">
        <f>SUM(J33)</f>
        <v>200.00000000000003</v>
      </c>
      <c r="K28" s="50">
        <f>SUM(K33)</f>
        <v>193.66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107"/>
      <c r="C29" s="100"/>
      <c r="D29" s="98"/>
      <c r="E29" s="99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70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107" t="s">
        <v>16</v>
      </c>
      <c r="C30" s="105" t="s">
        <v>62</v>
      </c>
      <c r="D30" s="93" t="s">
        <v>69</v>
      </c>
      <c r="E30" s="93" t="s">
        <v>9</v>
      </c>
      <c r="F30" s="16" t="s">
        <v>5</v>
      </c>
      <c r="G30" s="51">
        <f t="shared" ref="G30:G35" si="8">SUM(H30:L30)</f>
        <v>489729.25264999992</v>
      </c>
      <c r="H30" s="51">
        <f>SUM(H31:H34)</f>
        <v>5620.4226500000004</v>
      </c>
      <c r="I30" s="51">
        <f t="shared" ref="I30" si="9">SUM(I31:I34)</f>
        <v>90450</v>
      </c>
      <c r="J30" s="71">
        <f>SUM(J31:J34)</f>
        <v>199999.99999999997</v>
      </c>
      <c r="K30" s="51">
        <f t="shared" ref="K30" si="10">SUM(K31:K34)</f>
        <v>193658.83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107"/>
      <c r="C31" s="105"/>
      <c r="D31" s="93"/>
      <c r="E31" s="93"/>
      <c r="F31" s="14" t="s">
        <v>1</v>
      </c>
      <c r="G31" s="51">
        <f t="shared" si="8"/>
        <v>455564.70999999996</v>
      </c>
      <c r="H31" s="52">
        <v>0</v>
      </c>
      <c r="I31" s="52">
        <v>85832.1</v>
      </c>
      <c r="J31" s="72">
        <f>363011.63+9499.97-182701.6</f>
        <v>189809.99999999997</v>
      </c>
      <c r="K31" s="52">
        <f>1067.33+178855.28</f>
        <v>179922.61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107"/>
      <c r="C32" s="105"/>
      <c r="D32" s="93"/>
      <c r="E32" s="93"/>
      <c r="F32" s="14" t="s">
        <v>2</v>
      </c>
      <c r="G32" s="51">
        <f t="shared" si="8"/>
        <v>33389.411519999994</v>
      </c>
      <c r="H32" s="52">
        <v>5339.4015200000003</v>
      </c>
      <c r="I32" s="52">
        <v>4517.45</v>
      </c>
      <c r="J32" s="72">
        <f>19105.87+500.03-9615.9</f>
        <v>9989.9999999999982</v>
      </c>
      <c r="K32" s="52">
        <f>80.34118+13462.21882</f>
        <v>13542.56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107"/>
      <c r="C33" s="105"/>
      <c r="D33" s="93"/>
      <c r="E33" s="93"/>
      <c r="F33" s="14" t="s">
        <v>3</v>
      </c>
      <c r="G33" s="51">
        <f t="shared" si="8"/>
        <v>775.13112999999998</v>
      </c>
      <c r="H33" s="52">
        <v>281.02113000000003</v>
      </c>
      <c r="I33" s="52">
        <v>100.45</v>
      </c>
      <c r="J33" s="72">
        <f>382.5+10.011-192.511</f>
        <v>200.00000000000003</v>
      </c>
      <c r="K33" s="52">
        <f>1.14882+192.51118</f>
        <v>193.66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107"/>
      <c r="C34" s="105"/>
      <c r="D34" s="93"/>
      <c r="E34" s="93"/>
      <c r="F34" s="14" t="s">
        <v>4</v>
      </c>
      <c r="G34" s="51">
        <f t="shared" si="8"/>
        <v>0</v>
      </c>
      <c r="H34" s="52">
        <v>0</v>
      </c>
      <c r="I34" s="52">
        <v>0</v>
      </c>
      <c r="J34" s="72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107" t="s">
        <v>17</v>
      </c>
      <c r="C35" s="100" t="s">
        <v>41</v>
      </c>
      <c r="D35" s="98" t="s">
        <v>73</v>
      </c>
      <c r="E35" s="98"/>
      <c r="F35" s="16" t="s">
        <v>27</v>
      </c>
      <c r="G35" s="50">
        <f t="shared" si="8"/>
        <v>122138.87629</v>
      </c>
      <c r="H35" s="50">
        <f>SUM(H36:H39)</f>
        <v>21219.351419999999</v>
      </c>
      <c r="I35" s="50">
        <f t="shared" ref="I35" si="11">SUM(I36:I39)</f>
        <v>23822.63293</v>
      </c>
      <c r="J35" s="70">
        <f>SUM(J36:J39)</f>
        <v>25719.97594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107"/>
      <c r="C36" s="100"/>
      <c r="D36" s="98"/>
      <c r="E36" s="98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70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107"/>
      <c r="C37" s="100"/>
      <c r="D37" s="98"/>
      <c r="E37" s="98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70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107"/>
      <c r="C38" s="100"/>
      <c r="D38" s="98"/>
      <c r="E38" s="98"/>
      <c r="F38" s="16" t="s">
        <v>3</v>
      </c>
      <c r="G38" s="50">
        <f>SUM(G43,G48,G53,G58)</f>
        <v>122138.87628999999</v>
      </c>
      <c r="H38" s="50">
        <f>SUM(H43,H48,H53,H58)</f>
        <v>21219.351419999999</v>
      </c>
      <c r="I38" s="50">
        <f>SUM(I43,I48,I53,I58)</f>
        <v>23822.63293</v>
      </c>
      <c r="J38" s="70">
        <f>SUM(J40+J45+J50+J55)</f>
        <v>25719.97594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107"/>
      <c r="C39" s="100"/>
      <c r="D39" s="98"/>
      <c r="E39" s="98"/>
      <c r="F39" s="16" t="s">
        <v>4</v>
      </c>
      <c r="G39" s="50">
        <f t="shared" ref="G39:G70" si="13">SUM(H39:L39)</f>
        <v>0</v>
      </c>
      <c r="H39" s="50">
        <f>SUM(H44,H54,H49,H59)</f>
        <v>0</v>
      </c>
      <c r="I39" s="50">
        <f>SUM(I44,I49,I54,I59)</f>
        <v>0</v>
      </c>
      <c r="J39" s="70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107" t="s">
        <v>18</v>
      </c>
      <c r="C40" s="105" t="s">
        <v>61</v>
      </c>
      <c r="D40" s="93" t="s">
        <v>73</v>
      </c>
      <c r="E40" s="93" t="s">
        <v>7</v>
      </c>
      <c r="F40" s="16" t="s">
        <v>5</v>
      </c>
      <c r="G40" s="51">
        <f t="shared" si="13"/>
        <v>8785.2780000000002</v>
      </c>
      <c r="H40" s="51">
        <f>SUM(H41:H44)</f>
        <v>1444.752</v>
      </c>
      <c r="I40" s="51">
        <f t="shared" ref="I40" si="14">SUM(I41:I44)</f>
        <v>1733.7449999999999</v>
      </c>
      <c r="J40" s="71">
        <f>SUM(J42:J44)</f>
        <v>1939.825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107"/>
      <c r="C41" s="100"/>
      <c r="D41" s="93"/>
      <c r="E41" s="93"/>
      <c r="F41" s="14" t="s">
        <v>1</v>
      </c>
      <c r="G41" s="51">
        <f t="shared" si="13"/>
        <v>0</v>
      </c>
      <c r="H41" s="52">
        <v>0</v>
      </c>
      <c r="I41" s="52">
        <v>0</v>
      </c>
      <c r="J41" s="72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107"/>
      <c r="C42" s="100"/>
      <c r="D42" s="93"/>
      <c r="E42" s="93"/>
      <c r="F42" s="14" t="s">
        <v>2</v>
      </c>
      <c r="G42" s="51">
        <f t="shared" si="13"/>
        <v>0</v>
      </c>
      <c r="H42" s="52">
        <v>0</v>
      </c>
      <c r="I42" s="52">
        <v>0</v>
      </c>
      <c r="J42" s="72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107"/>
      <c r="C43" s="100"/>
      <c r="D43" s="93"/>
      <c r="E43" s="93"/>
      <c r="F43" s="14" t="s">
        <v>3</v>
      </c>
      <c r="G43" s="51">
        <f t="shared" si="13"/>
        <v>8785.2780000000002</v>
      </c>
      <c r="H43" s="52">
        <v>1444.752</v>
      </c>
      <c r="I43" s="52">
        <v>1733.7449999999999</v>
      </c>
      <c r="J43" s="72">
        <f>1833.478+106.347</f>
        <v>1939.825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107"/>
      <c r="C44" s="100"/>
      <c r="D44" s="93"/>
      <c r="E44" s="93"/>
      <c r="F44" s="14" t="s">
        <v>4</v>
      </c>
      <c r="G44" s="51">
        <f t="shared" si="13"/>
        <v>0</v>
      </c>
      <c r="H44" s="52">
        <v>0</v>
      </c>
      <c r="I44" s="52">
        <v>0</v>
      </c>
      <c r="J44" s="72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107" t="s">
        <v>31</v>
      </c>
      <c r="C45" s="105" t="s">
        <v>57</v>
      </c>
      <c r="D45" s="93" t="s">
        <v>73</v>
      </c>
      <c r="E45" s="93" t="s">
        <v>9</v>
      </c>
      <c r="F45" s="16" t="s">
        <v>5</v>
      </c>
      <c r="G45" s="51">
        <f t="shared" si="13"/>
        <v>56613.678289999996</v>
      </c>
      <c r="H45" s="51">
        <f>SUM(H46:H49)</f>
        <v>10587.672420000001</v>
      </c>
      <c r="I45" s="51">
        <f>SUM(I46:I49)</f>
        <v>12108.42693</v>
      </c>
      <c r="J45" s="71">
        <f>SUM(J46:J49)</f>
        <v>11445.51094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107"/>
      <c r="C46" s="100"/>
      <c r="D46" s="93"/>
      <c r="E46" s="93"/>
      <c r="F46" s="14" t="s">
        <v>1</v>
      </c>
      <c r="G46" s="51">
        <f t="shared" si="13"/>
        <v>0</v>
      </c>
      <c r="H46" s="52">
        <v>0</v>
      </c>
      <c r="I46" s="52">
        <v>0</v>
      </c>
      <c r="J46" s="72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107"/>
      <c r="C47" s="100"/>
      <c r="D47" s="93"/>
      <c r="E47" s="93"/>
      <c r="F47" s="14" t="s">
        <v>2</v>
      </c>
      <c r="G47" s="51">
        <f t="shared" si="13"/>
        <v>0</v>
      </c>
      <c r="H47" s="52">
        <v>0</v>
      </c>
      <c r="I47" s="52">
        <v>0</v>
      </c>
      <c r="J47" s="7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107"/>
      <c r="C48" s="100"/>
      <c r="D48" s="93"/>
      <c r="E48" s="93"/>
      <c r="F48" s="14" t="s">
        <v>3</v>
      </c>
      <c r="G48" s="51">
        <f t="shared" si="13"/>
        <v>56613.678289999996</v>
      </c>
      <c r="H48" s="52">
        <v>10587.672420000001</v>
      </c>
      <c r="I48" s="67">
        <v>12108.42693</v>
      </c>
      <c r="J48" s="72">
        <f>14711.984-2578.235-778.627-35-70-35-100+340.38894-10</f>
        <v>11445.51094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107"/>
      <c r="C49" s="100"/>
      <c r="D49" s="93"/>
      <c r="E49" s="93"/>
      <c r="F49" s="14" t="s">
        <v>4</v>
      </c>
      <c r="G49" s="51">
        <f t="shared" si="13"/>
        <v>0</v>
      </c>
      <c r="H49" s="52">
        <v>0</v>
      </c>
      <c r="I49" s="52">
        <v>0</v>
      </c>
      <c r="J49" s="72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107" t="s">
        <v>19</v>
      </c>
      <c r="C50" s="105" t="s">
        <v>22</v>
      </c>
      <c r="D50" s="93" t="s">
        <v>73</v>
      </c>
      <c r="E50" s="93" t="s">
        <v>8</v>
      </c>
      <c r="F50" s="16" t="s">
        <v>5</v>
      </c>
      <c r="G50" s="51">
        <f t="shared" si="13"/>
        <v>11834.373</v>
      </c>
      <c r="H50" s="51">
        <f>SUM(H51:H54)</f>
        <v>2121.8359999999998</v>
      </c>
      <c r="I50" s="51">
        <f>SUM(I51:I54)</f>
        <v>2218.4349999999999</v>
      </c>
      <c r="J50" s="71">
        <f>SUM(J53)</f>
        <v>2688.6559999999999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107"/>
      <c r="C51" s="100"/>
      <c r="D51" s="93"/>
      <c r="E51" s="93"/>
      <c r="F51" s="14" t="s">
        <v>1</v>
      </c>
      <c r="G51" s="51">
        <f t="shared" si="13"/>
        <v>0</v>
      </c>
      <c r="H51" s="52">
        <v>0</v>
      </c>
      <c r="I51" s="52">
        <v>0</v>
      </c>
      <c r="J51" s="72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107"/>
      <c r="C52" s="100"/>
      <c r="D52" s="93"/>
      <c r="E52" s="93"/>
      <c r="F52" s="14" t="s">
        <v>2</v>
      </c>
      <c r="G52" s="51">
        <f t="shared" si="13"/>
        <v>0</v>
      </c>
      <c r="H52" s="52">
        <v>0</v>
      </c>
      <c r="I52" s="52">
        <v>0</v>
      </c>
      <c r="J52" s="72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107"/>
      <c r="C53" s="100"/>
      <c r="D53" s="93"/>
      <c r="E53" s="93"/>
      <c r="F53" s="14" t="s">
        <v>3</v>
      </c>
      <c r="G53" s="51">
        <f t="shared" si="13"/>
        <v>11834.373</v>
      </c>
      <c r="H53" s="52">
        <v>2121.8359999999998</v>
      </c>
      <c r="I53" s="52">
        <v>2218.4349999999999</v>
      </c>
      <c r="J53" s="72">
        <f>2553.556+135.1</f>
        <v>2688.6559999999999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107"/>
      <c r="C54" s="100"/>
      <c r="D54" s="93"/>
      <c r="E54" s="93"/>
      <c r="F54" s="14" t="s">
        <v>4</v>
      </c>
      <c r="G54" s="51">
        <f t="shared" si="13"/>
        <v>0</v>
      </c>
      <c r="H54" s="52">
        <v>0</v>
      </c>
      <c r="I54" s="52">
        <v>0</v>
      </c>
      <c r="J54" s="72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107" t="s">
        <v>20</v>
      </c>
      <c r="C55" s="105" t="s">
        <v>23</v>
      </c>
      <c r="D55" s="93" t="s">
        <v>73</v>
      </c>
      <c r="E55" s="93" t="s">
        <v>28</v>
      </c>
      <c r="F55" s="16" t="s">
        <v>5</v>
      </c>
      <c r="G55" s="51">
        <f t="shared" si="13"/>
        <v>44905.546999999999</v>
      </c>
      <c r="H55" s="51">
        <f>SUM(H56:H59)</f>
        <v>7065.0910000000003</v>
      </c>
      <c r="I55" s="51">
        <f>SUM(I56:I59)</f>
        <v>7762.0259999999998</v>
      </c>
      <c r="J55" s="71">
        <f>SUM(J58)</f>
        <v>9645.9840000000004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107"/>
      <c r="C56" s="100"/>
      <c r="D56" s="93"/>
      <c r="E56" s="93"/>
      <c r="F56" s="14" t="s">
        <v>1</v>
      </c>
      <c r="G56" s="51">
        <f t="shared" si="13"/>
        <v>0</v>
      </c>
      <c r="H56" s="52">
        <v>0</v>
      </c>
      <c r="I56" s="52">
        <v>0</v>
      </c>
      <c r="J56" s="72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107"/>
      <c r="C57" s="100"/>
      <c r="D57" s="93"/>
      <c r="E57" s="93"/>
      <c r="F57" s="14" t="s">
        <v>2</v>
      </c>
      <c r="G57" s="51">
        <f t="shared" si="13"/>
        <v>0</v>
      </c>
      <c r="H57" s="52">
        <v>0</v>
      </c>
      <c r="I57" s="52">
        <v>0</v>
      </c>
      <c r="J57" s="72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107"/>
      <c r="C58" s="100"/>
      <c r="D58" s="93"/>
      <c r="E58" s="93"/>
      <c r="F58" s="14" t="s">
        <v>3</v>
      </c>
      <c r="G58" s="51">
        <f t="shared" si="13"/>
        <v>44905.546999999999</v>
      </c>
      <c r="H58" s="52">
        <v>7065.0910000000003</v>
      </c>
      <c r="I58" s="52">
        <v>7762.0259999999998</v>
      </c>
      <c r="J58" s="72">
        <v>9645.9840000000004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107"/>
      <c r="C59" s="100"/>
      <c r="D59" s="93"/>
      <c r="E59" s="93"/>
      <c r="F59" s="14" t="s">
        <v>4</v>
      </c>
      <c r="G59" s="51">
        <f t="shared" si="13"/>
        <v>0</v>
      </c>
      <c r="H59" s="52">
        <v>0</v>
      </c>
      <c r="I59" s="52">
        <v>0</v>
      </c>
      <c r="J59" s="72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107" t="s">
        <v>32</v>
      </c>
      <c r="C60" s="100" t="s">
        <v>47</v>
      </c>
      <c r="D60" s="98" t="s">
        <v>42</v>
      </c>
      <c r="E60" s="98"/>
      <c r="F60" s="16" t="s">
        <v>26</v>
      </c>
      <c r="G60" s="53">
        <f t="shared" si="13"/>
        <v>89195.117200000008</v>
      </c>
      <c r="H60" s="53">
        <f>SUM(H61:H64)</f>
        <v>64147</v>
      </c>
      <c r="I60" s="53">
        <f>SUM(I61:I64)</f>
        <v>25048.117200000001</v>
      </c>
      <c r="J60" s="73">
        <v>0</v>
      </c>
      <c r="K60" s="53">
        <v>0</v>
      </c>
      <c r="L60" s="63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107"/>
      <c r="C61" s="100"/>
      <c r="D61" s="98"/>
      <c r="E61" s="98"/>
      <c r="F61" s="16" t="s">
        <v>1</v>
      </c>
      <c r="G61" s="53">
        <f t="shared" si="13"/>
        <v>84734.711340000009</v>
      </c>
      <c r="H61" s="50">
        <f t="shared" ref="H61:I63" si="15">SUM(H66)</f>
        <v>60939</v>
      </c>
      <c r="I61" s="50">
        <f t="shared" si="15"/>
        <v>23795.711340000002</v>
      </c>
      <c r="J61" s="70">
        <v>0</v>
      </c>
      <c r="K61" s="50">
        <v>0</v>
      </c>
      <c r="L61" s="64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107"/>
      <c r="C62" s="100"/>
      <c r="D62" s="98"/>
      <c r="E62" s="98"/>
      <c r="F62" s="16" t="s">
        <v>2</v>
      </c>
      <c r="G62" s="53">
        <f t="shared" si="13"/>
        <v>4460.4058599999998</v>
      </c>
      <c r="H62" s="50">
        <f t="shared" si="15"/>
        <v>3208</v>
      </c>
      <c r="I62" s="50">
        <f t="shared" si="15"/>
        <v>1252.4058600000001</v>
      </c>
      <c r="J62" s="70">
        <v>0</v>
      </c>
      <c r="K62" s="50">
        <v>0</v>
      </c>
      <c r="L62" s="64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107"/>
      <c r="C63" s="100"/>
      <c r="D63" s="98"/>
      <c r="E63" s="98"/>
      <c r="F63" s="16" t="s">
        <v>3</v>
      </c>
      <c r="G63" s="53">
        <f t="shared" si="13"/>
        <v>0</v>
      </c>
      <c r="H63" s="50">
        <f t="shared" si="15"/>
        <v>0</v>
      </c>
      <c r="I63" s="50">
        <f t="shared" si="15"/>
        <v>0</v>
      </c>
      <c r="J63" s="70">
        <v>0</v>
      </c>
      <c r="K63" s="50">
        <v>0</v>
      </c>
      <c r="L63" s="64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107"/>
      <c r="C64" s="100"/>
      <c r="D64" s="98"/>
      <c r="E64" s="98"/>
      <c r="F64" s="16" t="s">
        <v>4</v>
      </c>
      <c r="G64" s="53">
        <f t="shared" si="13"/>
        <v>0</v>
      </c>
      <c r="H64" s="50">
        <f>SUM(H69)</f>
        <v>0</v>
      </c>
      <c r="I64" s="50">
        <v>0</v>
      </c>
      <c r="J64" s="70">
        <v>0</v>
      </c>
      <c r="K64" s="50">
        <v>0</v>
      </c>
      <c r="L64" s="64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107" t="s">
        <v>21</v>
      </c>
      <c r="C65" s="105" t="s">
        <v>68</v>
      </c>
      <c r="D65" s="92" t="s">
        <v>70</v>
      </c>
      <c r="E65" s="93" t="s">
        <v>56</v>
      </c>
      <c r="F65" s="16" t="s">
        <v>5</v>
      </c>
      <c r="G65" s="51">
        <f t="shared" si="13"/>
        <v>89195.117200000008</v>
      </c>
      <c r="H65" s="51">
        <f>SUM(H66:H69)</f>
        <v>64147</v>
      </c>
      <c r="I65" s="51">
        <f>SUM(I66:I69)</f>
        <v>25048.117200000001</v>
      </c>
      <c r="J65" s="71">
        <v>0</v>
      </c>
      <c r="K65" s="51">
        <v>0</v>
      </c>
      <c r="L65" s="61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107"/>
      <c r="C66" s="105"/>
      <c r="D66" s="92"/>
      <c r="E66" s="93"/>
      <c r="F66" s="14" t="s">
        <v>1</v>
      </c>
      <c r="G66" s="51">
        <f t="shared" si="13"/>
        <v>84734.711340000009</v>
      </c>
      <c r="H66" s="52">
        <v>60939</v>
      </c>
      <c r="I66" s="52">
        <v>23795.711340000002</v>
      </c>
      <c r="J66" s="72">
        <v>0</v>
      </c>
      <c r="K66" s="52">
        <v>0</v>
      </c>
      <c r="L66" s="62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107"/>
      <c r="C67" s="105"/>
      <c r="D67" s="92"/>
      <c r="E67" s="93"/>
      <c r="F67" s="14" t="s">
        <v>2</v>
      </c>
      <c r="G67" s="51">
        <f t="shared" si="13"/>
        <v>4460.4058599999998</v>
      </c>
      <c r="H67" s="52">
        <v>3208</v>
      </c>
      <c r="I67" s="52">
        <v>1252.4058600000001</v>
      </c>
      <c r="J67" s="72">
        <v>0</v>
      </c>
      <c r="K67" s="52">
        <v>0</v>
      </c>
      <c r="L67" s="62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107"/>
      <c r="C68" s="105"/>
      <c r="D68" s="92"/>
      <c r="E68" s="93"/>
      <c r="F68" s="14" t="s">
        <v>3</v>
      </c>
      <c r="G68" s="51">
        <f t="shared" si="13"/>
        <v>0</v>
      </c>
      <c r="H68" s="52">
        <v>0</v>
      </c>
      <c r="I68" s="52">
        <v>0</v>
      </c>
      <c r="J68" s="72">
        <v>0</v>
      </c>
      <c r="K68" s="52">
        <v>0</v>
      </c>
      <c r="L68" s="62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107"/>
      <c r="C69" s="105"/>
      <c r="D69" s="92"/>
      <c r="E69" s="93"/>
      <c r="F69" s="14" t="s">
        <v>4</v>
      </c>
      <c r="G69" s="51">
        <f t="shared" si="13"/>
        <v>0</v>
      </c>
      <c r="H69" s="52">
        <v>0</v>
      </c>
      <c r="I69" s="52">
        <f>SUM(I64)</f>
        <v>0</v>
      </c>
      <c r="J69" s="72">
        <v>0</v>
      </c>
      <c r="K69" s="52">
        <v>0</v>
      </c>
      <c r="L69" s="62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107" t="s">
        <v>52</v>
      </c>
      <c r="C70" s="100" t="s">
        <v>55</v>
      </c>
      <c r="D70" s="91" t="s">
        <v>73</v>
      </c>
      <c r="E70" s="93"/>
      <c r="F70" s="16" t="s">
        <v>60</v>
      </c>
      <c r="G70" s="51">
        <f t="shared" si="13"/>
        <v>2660.9180000000001</v>
      </c>
      <c r="H70" s="51">
        <f>SUM(H71:H74)</f>
        <v>820</v>
      </c>
      <c r="I70" s="51">
        <f>SUM(I71:I74)</f>
        <v>595</v>
      </c>
      <c r="J70" s="71">
        <f>SUM(J71:J74)</f>
        <v>693</v>
      </c>
      <c r="K70" s="51">
        <f>SUM(K71:K74)</f>
        <v>374.44900000000001</v>
      </c>
      <c r="L70" s="61">
        <f>SUM(L71:L74)</f>
        <v>178.46899999999999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107"/>
      <c r="C71" s="105"/>
      <c r="D71" s="91"/>
      <c r="E71" s="93"/>
      <c r="F71" s="16" t="s">
        <v>1</v>
      </c>
      <c r="G71" s="51">
        <f t="shared" ref="G71:G89" si="16">SUM(H71:L71)</f>
        <v>0</v>
      </c>
      <c r="H71" s="51">
        <v>0</v>
      </c>
      <c r="I71" s="51">
        <v>0</v>
      </c>
      <c r="J71" s="71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107"/>
      <c r="C72" s="105"/>
      <c r="D72" s="91"/>
      <c r="E72" s="93"/>
      <c r="F72" s="16" t="s">
        <v>2</v>
      </c>
      <c r="G72" s="51">
        <f t="shared" si="16"/>
        <v>0</v>
      </c>
      <c r="H72" s="51">
        <v>0</v>
      </c>
      <c r="I72" s="51">
        <v>0</v>
      </c>
      <c r="J72" s="71">
        <v>0</v>
      </c>
      <c r="K72" s="51">
        <v>0</v>
      </c>
      <c r="L72" s="61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107"/>
      <c r="C73" s="105"/>
      <c r="D73" s="91"/>
      <c r="E73" s="93"/>
      <c r="F73" s="16" t="s">
        <v>3</v>
      </c>
      <c r="G73" s="51">
        <f t="shared" si="16"/>
        <v>2660.9180000000001</v>
      </c>
      <c r="H73" s="51">
        <f>SUM(H78)</f>
        <v>820</v>
      </c>
      <c r="I73" s="51">
        <f>SUM(I78)</f>
        <v>595</v>
      </c>
      <c r="J73" s="71">
        <f>SUM(J78)</f>
        <v>693</v>
      </c>
      <c r="K73" s="51">
        <f>SUM(K78)</f>
        <v>374.44900000000001</v>
      </c>
      <c r="L73" s="61">
        <f>SUM(L78)</f>
        <v>178.46899999999999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107"/>
      <c r="C74" s="105"/>
      <c r="D74" s="91"/>
      <c r="E74" s="93"/>
      <c r="F74" s="16" t="s">
        <v>4</v>
      </c>
      <c r="G74" s="51">
        <f t="shared" si="16"/>
        <v>0</v>
      </c>
      <c r="H74" s="51">
        <v>0</v>
      </c>
      <c r="I74" s="51">
        <v>0</v>
      </c>
      <c r="J74" s="71">
        <v>0</v>
      </c>
      <c r="K74" s="51">
        <v>0</v>
      </c>
      <c r="L74" s="61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92" t="s">
        <v>53</v>
      </c>
      <c r="C75" s="105" t="s">
        <v>54</v>
      </c>
      <c r="D75" s="92" t="s">
        <v>73</v>
      </c>
      <c r="E75" s="105" t="s">
        <v>71</v>
      </c>
      <c r="F75" s="16" t="s">
        <v>5</v>
      </c>
      <c r="G75" s="51">
        <f t="shared" si="16"/>
        <v>2660.9180000000001</v>
      </c>
      <c r="H75" s="51">
        <f>SUM(H76:H79)</f>
        <v>820</v>
      </c>
      <c r="I75" s="51">
        <f>SUM(I76:I79)</f>
        <v>595</v>
      </c>
      <c r="J75" s="71">
        <f>SUM(J76:J79)</f>
        <v>693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76.5" customHeight="1" x14ac:dyDescent="0.3">
      <c r="A76" s="3"/>
      <c r="B76" s="92"/>
      <c r="C76" s="105"/>
      <c r="D76" s="92"/>
      <c r="E76" s="105"/>
      <c r="F76" s="14" t="s">
        <v>1</v>
      </c>
      <c r="G76" s="51">
        <f t="shared" si="16"/>
        <v>0</v>
      </c>
      <c r="H76" s="52">
        <v>0</v>
      </c>
      <c r="I76" s="52">
        <v>0</v>
      </c>
      <c r="J76" s="72">
        <v>0</v>
      </c>
      <c r="K76" s="52">
        <v>0</v>
      </c>
      <c r="L76" s="62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70.5" customHeight="1" x14ac:dyDescent="0.3">
      <c r="A77" s="3"/>
      <c r="B77" s="92"/>
      <c r="C77" s="105"/>
      <c r="D77" s="92"/>
      <c r="E77" s="105"/>
      <c r="F77" s="14" t="s">
        <v>2</v>
      </c>
      <c r="G77" s="51">
        <f t="shared" si="16"/>
        <v>0</v>
      </c>
      <c r="H77" s="52">
        <v>0</v>
      </c>
      <c r="I77" s="52">
        <v>0</v>
      </c>
      <c r="J77" s="72">
        <v>0</v>
      </c>
      <c r="K77" s="52">
        <v>0</v>
      </c>
      <c r="L77" s="62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67.5" customHeight="1" x14ac:dyDescent="0.3">
      <c r="A78" s="3"/>
      <c r="B78" s="92"/>
      <c r="C78" s="105"/>
      <c r="D78" s="92"/>
      <c r="E78" s="105"/>
      <c r="F78" s="14" t="s">
        <v>3</v>
      </c>
      <c r="G78" s="51">
        <f t="shared" si="16"/>
        <v>2660.9180000000001</v>
      </c>
      <c r="H78" s="52">
        <v>820</v>
      </c>
      <c r="I78" s="52">
        <v>595</v>
      </c>
      <c r="J78" s="72">
        <f>595+98</f>
        <v>693</v>
      </c>
      <c r="K78" s="52">
        <v>374.44900000000001</v>
      </c>
      <c r="L78" s="62"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48.75" customHeight="1" x14ac:dyDescent="0.3">
      <c r="A79" s="3"/>
      <c r="B79" s="92"/>
      <c r="C79" s="105"/>
      <c r="D79" s="92"/>
      <c r="E79" s="105"/>
      <c r="F79" s="14" t="s">
        <v>4</v>
      </c>
      <c r="G79" s="51">
        <f t="shared" si="16"/>
        <v>0</v>
      </c>
      <c r="H79" s="52">
        <v>0</v>
      </c>
      <c r="I79" s="52">
        <v>0</v>
      </c>
      <c r="J79" s="72">
        <v>0</v>
      </c>
      <c r="K79" s="52">
        <v>0</v>
      </c>
      <c r="L79" s="62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76">
        <v>6</v>
      </c>
      <c r="C80" s="79" t="s">
        <v>64</v>
      </c>
      <c r="D80" s="76" t="s">
        <v>74</v>
      </c>
      <c r="E80" s="82"/>
      <c r="F80" s="16" t="s">
        <v>63</v>
      </c>
      <c r="G80" s="51">
        <f t="shared" si="16"/>
        <v>9307.7882800000007</v>
      </c>
      <c r="H80" s="51">
        <f t="shared" ref="H80:L80" si="17">SUM(H81:H84)</f>
        <v>4426.4979599999997</v>
      </c>
      <c r="I80" s="51">
        <f t="shared" si="17"/>
        <v>561.29031999999995</v>
      </c>
      <c r="J80" s="71">
        <f t="shared" si="17"/>
        <v>1440</v>
      </c>
      <c r="K80" s="51">
        <f t="shared" si="17"/>
        <v>1440</v>
      </c>
      <c r="L80" s="61">
        <f t="shared" si="17"/>
        <v>1440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77"/>
      <c r="C81" s="80"/>
      <c r="D81" s="77"/>
      <c r="E81" s="83"/>
      <c r="F81" s="16" t="s">
        <v>1</v>
      </c>
      <c r="G81" s="51">
        <f t="shared" si="16"/>
        <v>0</v>
      </c>
      <c r="H81" s="51">
        <f t="shared" ref="H81:J84" si="18">SUM(H86)</f>
        <v>0</v>
      </c>
      <c r="I81" s="51">
        <f t="shared" si="18"/>
        <v>0</v>
      </c>
      <c r="J81" s="71">
        <f t="shared" si="18"/>
        <v>0</v>
      </c>
      <c r="K81" s="51">
        <f>SUM(K86)</f>
        <v>0</v>
      </c>
      <c r="L81" s="61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31.5" customHeight="1" x14ac:dyDescent="0.3">
      <c r="A82" s="3"/>
      <c r="B82" s="77"/>
      <c r="C82" s="80"/>
      <c r="D82" s="77"/>
      <c r="E82" s="83"/>
      <c r="F82" s="16" t="s">
        <v>2</v>
      </c>
      <c r="G82" s="51">
        <f t="shared" si="16"/>
        <v>0</v>
      </c>
      <c r="H82" s="51">
        <f t="shared" si="18"/>
        <v>0</v>
      </c>
      <c r="I82" s="51">
        <f t="shared" si="18"/>
        <v>0</v>
      </c>
      <c r="J82" s="71">
        <f t="shared" si="18"/>
        <v>0</v>
      </c>
      <c r="K82" s="51">
        <f>SUM(K87)</f>
        <v>0</v>
      </c>
      <c r="L82" s="61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31.5" customHeight="1" x14ac:dyDescent="0.3">
      <c r="A83" s="3"/>
      <c r="B83" s="77"/>
      <c r="C83" s="80"/>
      <c r="D83" s="77"/>
      <c r="E83" s="83"/>
      <c r="F83" s="16" t="s">
        <v>3</v>
      </c>
      <c r="G83" s="51">
        <f t="shared" si="16"/>
        <v>9307.7882800000007</v>
      </c>
      <c r="H83" s="51">
        <f>SUM(H88)</f>
        <v>4426.4979599999997</v>
      </c>
      <c r="I83" s="51">
        <f>SUM(I88)</f>
        <v>561.29031999999995</v>
      </c>
      <c r="J83" s="71">
        <f t="shared" si="18"/>
        <v>1440</v>
      </c>
      <c r="K83" s="51">
        <f>SUM(K88)</f>
        <v>1440</v>
      </c>
      <c r="L83" s="61">
        <f>SUM(L88)</f>
        <v>1440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31.5" customHeight="1" x14ac:dyDescent="0.3">
      <c r="A84" s="3"/>
      <c r="B84" s="78"/>
      <c r="C84" s="81"/>
      <c r="D84" s="78"/>
      <c r="E84" s="84"/>
      <c r="F84" s="16" t="s">
        <v>4</v>
      </c>
      <c r="G84" s="51">
        <f t="shared" si="16"/>
        <v>0</v>
      </c>
      <c r="H84" s="51">
        <f t="shared" si="18"/>
        <v>0</v>
      </c>
      <c r="I84" s="51">
        <f t="shared" si="18"/>
        <v>0</v>
      </c>
      <c r="J84" s="71">
        <f t="shared" si="18"/>
        <v>0</v>
      </c>
      <c r="K84" s="51">
        <f>SUM(K89)</f>
        <v>0</v>
      </c>
      <c r="L84" s="61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85" t="s">
        <v>65</v>
      </c>
      <c r="C85" s="88" t="s">
        <v>66</v>
      </c>
      <c r="D85" s="85" t="s">
        <v>73</v>
      </c>
      <c r="E85" s="82" t="s">
        <v>56</v>
      </c>
      <c r="F85" s="16" t="s">
        <v>5</v>
      </c>
      <c r="G85" s="51">
        <f t="shared" si="16"/>
        <v>9307.7882800000007</v>
      </c>
      <c r="H85" s="52">
        <f t="shared" ref="H85:K85" si="19">SUM(H86:H89)</f>
        <v>4426.4979599999997</v>
      </c>
      <c r="I85" s="52">
        <f t="shared" si="19"/>
        <v>561.29031999999995</v>
      </c>
      <c r="J85" s="72">
        <f t="shared" si="19"/>
        <v>1440</v>
      </c>
      <c r="K85" s="52">
        <f t="shared" si="19"/>
        <v>1440</v>
      </c>
      <c r="L85" s="62">
        <f>SUM(L86:L89)</f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86"/>
      <c r="C86" s="89"/>
      <c r="D86" s="86"/>
      <c r="E86" s="83"/>
      <c r="F86" s="14" t="s">
        <v>1</v>
      </c>
      <c r="G86" s="51">
        <f t="shared" si="16"/>
        <v>0</v>
      </c>
      <c r="H86" s="52">
        <v>0</v>
      </c>
      <c r="I86" s="52">
        <v>0</v>
      </c>
      <c r="J86" s="72">
        <v>0</v>
      </c>
      <c r="K86" s="52">
        <v>0</v>
      </c>
      <c r="L86" s="62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86"/>
      <c r="C87" s="89"/>
      <c r="D87" s="86"/>
      <c r="E87" s="83"/>
      <c r="F87" s="14" t="s">
        <v>2</v>
      </c>
      <c r="G87" s="51">
        <f t="shared" si="16"/>
        <v>0</v>
      </c>
      <c r="H87" s="52">
        <v>0</v>
      </c>
      <c r="I87" s="52">
        <v>0</v>
      </c>
      <c r="J87" s="72">
        <v>0</v>
      </c>
      <c r="K87" s="52">
        <v>0</v>
      </c>
      <c r="L87" s="62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86"/>
      <c r="C88" s="89"/>
      <c r="D88" s="86"/>
      <c r="E88" s="83"/>
      <c r="F88" s="14" t="s">
        <v>3</v>
      </c>
      <c r="G88" s="51">
        <f t="shared" si="16"/>
        <v>9307.7882800000007</v>
      </c>
      <c r="H88" s="52">
        <v>4426.4979599999997</v>
      </c>
      <c r="I88" s="52">
        <v>561.29031999999995</v>
      </c>
      <c r="J88" s="72">
        <v>1440</v>
      </c>
      <c r="K88" s="52">
        <v>1440</v>
      </c>
      <c r="L88" s="62"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87"/>
      <c r="C89" s="90"/>
      <c r="D89" s="87"/>
      <c r="E89" s="84"/>
      <c r="F89" s="14" t="s">
        <v>4</v>
      </c>
      <c r="G89" s="51">
        <f t="shared" si="16"/>
        <v>0</v>
      </c>
      <c r="H89" s="52">
        <v>0</v>
      </c>
      <c r="I89" s="52">
        <v>0</v>
      </c>
      <c r="J89" s="72">
        <v>0</v>
      </c>
      <c r="K89" s="52">
        <v>0</v>
      </c>
      <c r="L89" s="62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36"/>
      <c r="C90" s="91" t="s">
        <v>6</v>
      </c>
      <c r="D90" s="93"/>
      <c r="E90" s="93"/>
      <c r="F90" s="96" t="s">
        <v>0</v>
      </c>
      <c r="G90" s="95" t="s">
        <v>11</v>
      </c>
      <c r="H90" s="95" t="s">
        <v>25</v>
      </c>
      <c r="I90" s="95"/>
      <c r="J90" s="95"/>
      <c r="K90" s="95"/>
      <c r="L90" s="95"/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36"/>
      <c r="C91" s="92"/>
      <c r="D91" s="92"/>
      <c r="E91" s="93"/>
      <c r="F91" s="96"/>
      <c r="G91" s="95"/>
      <c r="H91" s="50" t="s">
        <v>30</v>
      </c>
      <c r="I91" s="50" t="s">
        <v>34</v>
      </c>
      <c r="J91" s="70" t="s">
        <v>35</v>
      </c>
      <c r="K91" s="50" t="s">
        <v>46</v>
      </c>
      <c r="L91" s="59" t="s">
        <v>72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36"/>
      <c r="C92" s="92"/>
      <c r="D92" s="92"/>
      <c r="E92" s="93"/>
      <c r="F92" s="54" t="s">
        <v>24</v>
      </c>
      <c r="G92" s="50">
        <f>SUM(H92:L92)</f>
        <v>2587384.5193400001</v>
      </c>
      <c r="H92" s="50">
        <f t="shared" ref="H92:L92" si="20">SUM(H93:H96)</f>
        <v>393233.27202999999</v>
      </c>
      <c r="I92" s="50">
        <f t="shared" si="20"/>
        <v>1467729.49737</v>
      </c>
      <c r="J92" s="70">
        <f>SUM(J93:J96)</f>
        <v>477953.08594000002</v>
      </c>
      <c r="K92" s="50">
        <f t="shared" si="20"/>
        <v>220865.25199999998</v>
      </c>
      <c r="L92" s="50">
        <f t="shared" si="20"/>
        <v>27603.412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36"/>
      <c r="C93" s="92"/>
      <c r="D93" s="92"/>
      <c r="E93" s="93"/>
      <c r="F93" s="54" t="s">
        <v>1</v>
      </c>
      <c r="G93" s="50">
        <f>SUM(H93:L93)</f>
        <v>2319436.8213399998</v>
      </c>
      <c r="H93" s="50">
        <f t="shared" ref="H93:L96" si="21">SUM(H16+H26+H36+H61+H71+H81)</f>
        <v>343089</v>
      </c>
      <c r="I93" s="50">
        <f t="shared" si="21"/>
        <v>1369257.7113399999</v>
      </c>
      <c r="J93" s="70">
        <f t="shared" si="21"/>
        <v>427167.5</v>
      </c>
      <c r="K93" s="50">
        <f t="shared" si="21"/>
        <v>179922.61</v>
      </c>
      <c r="L93" s="50">
        <f t="shared" si="21"/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36"/>
      <c r="C94" s="92"/>
      <c r="D94" s="92"/>
      <c r="E94" s="93"/>
      <c r="F94" s="54" t="s">
        <v>2</v>
      </c>
      <c r="G94" s="50">
        <f>SUM(H94:L94)</f>
        <v>131488.6943</v>
      </c>
      <c r="H94" s="50">
        <f t="shared" si="21"/>
        <v>23397.401519999999</v>
      </c>
      <c r="I94" s="50">
        <f t="shared" si="21"/>
        <v>72066.232779999991</v>
      </c>
      <c r="J94" s="70">
        <f t="shared" si="21"/>
        <v>22482.5</v>
      </c>
      <c r="K94" s="50">
        <f t="shared" si="21"/>
        <v>13542.56</v>
      </c>
      <c r="L94" s="50">
        <f t="shared" si="21"/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92"/>
      <c r="D95" s="92"/>
      <c r="E95" s="93"/>
      <c r="F95" s="54" t="s">
        <v>3</v>
      </c>
      <c r="G95" s="50">
        <f>SUM(H95:L95)</f>
        <v>136459.0037</v>
      </c>
      <c r="H95" s="50">
        <f t="shared" si="21"/>
        <v>26746.870510000001</v>
      </c>
      <c r="I95" s="50">
        <f t="shared" si="21"/>
        <v>26405.553250000001</v>
      </c>
      <c r="J95" s="70">
        <f t="shared" si="21"/>
        <v>28303.085940000001</v>
      </c>
      <c r="K95" s="50">
        <f t="shared" si="21"/>
        <v>27400.081999999999</v>
      </c>
      <c r="L95" s="50">
        <f t="shared" si="21"/>
        <v>27603.412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28.5" customHeight="1" x14ac:dyDescent="0.3">
      <c r="A96" s="3"/>
      <c r="B96" s="36"/>
      <c r="C96" s="92"/>
      <c r="D96" s="92"/>
      <c r="E96" s="93"/>
      <c r="F96" s="54" t="s">
        <v>4</v>
      </c>
      <c r="G96" s="50">
        <f>SUM(H96:L96)</f>
        <v>0</v>
      </c>
      <c r="H96" s="50">
        <f t="shared" si="21"/>
        <v>0</v>
      </c>
      <c r="I96" s="50">
        <f t="shared" si="21"/>
        <v>0</v>
      </c>
      <c r="J96" s="70">
        <f t="shared" si="21"/>
        <v>0</v>
      </c>
      <c r="K96" s="50">
        <f t="shared" si="21"/>
        <v>0</v>
      </c>
      <c r="L96" s="50">
        <f t="shared" si="21"/>
        <v>0</v>
      </c>
      <c r="M96" s="35"/>
      <c r="N96" s="35"/>
      <c r="O96" s="35"/>
      <c r="P96" s="35"/>
      <c r="Q96" s="35"/>
      <c r="R96" s="35"/>
      <c r="S96" s="35"/>
      <c r="T96" s="35"/>
    </row>
    <row r="97" spans="1:12" s="5" customFormat="1" ht="54.75" hidden="1" customHeight="1" x14ac:dyDescent="0.3">
      <c r="A97" s="3"/>
      <c r="B97" s="34"/>
      <c r="C97" s="41"/>
      <c r="D97" s="55"/>
      <c r="E97" s="55"/>
      <c r="F97" s="56"/>
      <c r="G97" s="42"/>
      <c r="H97" s="42"/>
      <c r="I97" s="55"/>
      <c r="J97" s="74"/>
      <c r="K97" s="55"/>
      <c r="L97" s="55"/>
    </row>
    <row r="98" spans="1:12" s="5" customFormat="1" ht="51.75" hidden="1" customHeight="1" x14ac:dyDescent="0.3">
      <c r="A98" s="3"/>
      <c r="B98" s="34"/>
      <c r="C98" s="41"/>
      <c r="D98" s="55"/>
      <c r="E98" s="55"/>
      <c r="F98" s="56"/>
      <c r="G98" s="42"/>
      <c r="H98" s="42"/>
      <c r="I98" s="55"/>
      <c r="J98" s="74"/>
      <c r="K98" s="55"/>
      <c r="L98" s="55"/>
    </row>
    <row r="99" spans="1:12" s="5" customFormat="1" ht="127.5" customHeight="1" x14ac:dyDescent="0.4">
      <c r="A99" s="3"/>
      <c r="B99" s="94" t="s">
        <v>76</v>
      </c>
      <c r="C99" s="94"/>
      <c r="D99" s="94"/>
      <c r="E99" s="94"/>
      <c r="F99" s="94"/>
      <c r="G99" s="94"/>
      <c r="H99" s="57"/>
      <c r="I99" s="57"/>
      <c r="J99" s="75" t="s">
        <v>78</v>
      </c>
      <c r="K99" s="75"/>
      <c r="L99" s="75"/>
    </row>
    <row r="100" spans="1:12" s="5" customFormat="1" ht="31.5" customHeight="1" x14ac:dyDescent="0.3">
      <c r="A100" s="3"/>
      <c r="B100" s="18"/>
      <c r="C100" s="17"/>
      <c r="D100" s="11"/>
      <c r="E100" s="11"/>
      <c r="F100" s="22"/>
      <c r="G100" s="12"/>
      <c r="H100" s="12"/>
      <c r="I100" s="38"/>
      <c r="J100" s="74"/>
      <c r="K100" s="38"/>
      <c r="L100" s="38"/>
    </row>
    <row r="101" spans="1:12" s="5" customFormat="1" ht="31.5" customHeight="1" x14ac:dyDescent="0.3">
      <c r="A101" s="3"/>
      <c r="B101" s="18"/>
      <c r="C101" s="17"/>
      <c r="D101" s="11"/>
      <c r="E101" s="11"/>
      <c r="F101" s="22"/>
      <c r="G101" s="12"/>
      <c r="H101" s="12"/>
      <c r="I101" s="38"/>
      <c r="J101" s="74"/>
      <c r="K101" s="38"/>
      <c r="L101" s="38"/>
    </row>
    <row r="102" spans="1:12" s="5" customFormat="1" ht="31.5" customHeight="1" x14ac:dyDescent="0.3">
      <c r="A102" s="3"/>
      <c r="B102" s="18"/>
      <c r="C102" s="17"/>
      <c r="D102" s="11"/>
      <c r="E102" s="11"/>
      <c r="F102" s="22"/>
      <c r="G102" s="12"/>
      <c r="H102" s="37"/>
      <c r="I102" s="38"/>
      <c r="J102" s="74"/>
      <c r="K102" s="38"/>
      <c r="L102" s="38"/>
    </row>
    <row r="103" spans="1:12" s="5" customFormat="1" ht="54.75" customHeight="1" x14ac:dyDescent="0.3">
      <c r="A103" s="3"/>
      <c r="B103" s="18"/>
      <c r="C103" s="17"/>
      <c r="D103" s="11"/>
      <c r="E103" s="11"/>
      <c r="F103" s="22"/>
      <c r="G103" s="12"/>
      <c r="H103" s="12"/>
      <c r="I103" s="38"/>
      <c r="J103" s="74"/>
      <c r="K103" s="38"/>
      <c r="L103" s="38"/>
    </row>
    <row r="104" spans="1:12" s="5" customFormat="1" ht="115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38"/>
      <c r="J104" s="74"/>
      <c r="K104" s="38"/>
      <c r="L104" s="38"/>
    </row>
    <row r="105" spans="1:12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74"/>
      <c r="K105" s="38"/>
      <c r="L105" s="38"/>
    </row>
    <row r="106" spans="1:12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74"/>
      <c r="K106" s="38"/>
      <c r="L106" s="38"/>
    </row>
    <row r="107" spans="1:12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74"/>
      <c r="K107" s="38"/>
      <c r="L107" s="38"/>
    </row>
    <row r="108" spans="1:12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74"/>
      <c r="K108" s="38"/>
      <c r="L108" s="38"/>
    </row>
    <row r="109" spans="1:12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74"/>
      <c r="K109" s="38"/>
      <c r="L109" s="38"/>
    </row>
    <row r="110" spans="1:12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74"/>
      <c r="K110" s="38"/>
      <c r="L110" s="38"/>
    </row>
    <row r="111" spans="1:12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74"/>
      <c r="K111" s="38"/>
      <c r="L111" s="38"/>
    </row>
    <row r="112" spans="1:12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74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74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74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74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74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74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74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74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74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74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74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74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74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74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74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74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74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74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74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74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74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74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74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74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74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74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74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74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74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74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74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74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74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74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74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74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74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74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74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74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74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74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74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74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74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74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74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74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74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74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74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74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74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74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74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74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74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74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74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74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74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74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74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74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74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74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74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74"/>
      <c r="K179" s="38"/>
      <c r="L179" s="38"/>
    </row>
    <row r="180" spans="1:12" s="6" customFormat="1" ht="47.1" customHeight="1" x14ac:dyDescent="0.3">
      <c r="A180" s="2"/>
      <c r="B180" s="18"/>
      <c r="C180" s="17"/>
      <c r="D180" s="11"/>
      <c r="E180" s="11"/>
      <c r="F180" s="22"/>
      <c r="G180" s="12"/>
      <c r="H180" s="12"/>
      <c r="I180" s="38"/>
      <c r="J180" s="74"/>
      <c r="K180" s="38"/>
      <c r="L180" s="38"/>
    </row>
    <row r="181" spans="1:12" s="6" customFormat="1" ht="47.1" customHeight="1" x14ac:dyDescent="0.3">
      <c r="A181" s="2"/>
      <c r="B181" s="18"/>
      <c r="C181" s="17"/>
      <c r="D181" s="11"/>
      <c r="E181" s="11"/>
      <c r="F181" s="22"/>
      <c r="G181" s="12"/>
      <c r="H181" s="12"/>
      <c r="I181" s="38"/>
      <c r="J181" s="74"/>
      <c r="K181" s="38"/>
      <c r="L181" s="38"/>
    </row>
    <row r="182" spans="1:12" s="6" customFormat="1" ht="47.1" customHeight="1" x14ac:dyDescent="0.3">
      <c r="A182" s="2"/>
      <c r="B182" s="18"/>
      <c r="C182" s="17"/>
      <c r="D182" s="11"/>
      <c r="E182" s="11"/>
      <c r="F182" s="22"/>
      <c r="G182" s="12"/>
      <c r="H182" s="12"/>
      <c r="I182" s="38"/>
      <c r="J182" s="74"/>
      <c r="K182" s="38"/>
      <c r="L182" s="38"/>
    </row>
    <row r="183" spans="1:12" s="6" customFormat="1" ht="47.1" customHeight="1" x14ac:dyDescent="0.3">
      <c r="A183" s="2"/>
      <c r="B183" s="18"/>
      <c r="C183" s="17"/>
      <c r="D183" s="11"/>
      <c r="E183" s="11"/>
      <c r="F183" s="22"/>
      <c r="G183" s="12"/>
      <c r="H183" s="12"/>
      <c r="I183" s="38"/>
      <c r="J183" s="74"/>
      <c r="K183" s="38"/>
      <c r="L183" s="38"/>
    </row>
    <row r="184" spans="1:12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8"/>
      <c r="J184" s="74"/>
      <c r="K184" s="38"/>
      <c r="L184" s="38"/>
    </row>
    <row r="185" spans="1:12" s="6" customFormat="1" ht="31.5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74"/>
      <c r="K185" s="38"/>
      <c r="L185" s="38"/>
    </row>
    <row r="186" spans="1:12" s="6" customFormat="1" ht="31.5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74"/>
      <c r="K186" s="38"/>
      <c r="L186" s="38"/>
    </row>
    <row r="187" spans="1:12" s="6" customFormat="1" ht="31.5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74"/>
      <c r="K187" s="38"/>
      <c r="L187" s="38"/>
    </row>
    <row r="188" spans="1:12" s="6" customFormat="1" ht="31.5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74"/>
      <c r="K188" s="38"/>
      <c r="L188" s="38"/>
    </row>
    <row r="189" spans="1:12" s="6" customFormat="1" ht="148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74"/>
      <c r="K189" s="38"/>
      <c r="L189" s="38"/>
    </row>
    <row r="190" spans="1:12" s="6" customFormat="1" ht="42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74"/>
      <c r="K190" s="38"/>
      <c r="L190" s="38"/>
    </row>
    <row r="191" spans="1:12" s="6" customFormat="1" ht="42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74"/>
      <c r="K191" s="38"/>
      <c r="L191" s="38"/>
    </row>
    <row r="192" spans="1:12" s="6" customFormat="1" ht="42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74"/>
      <c r="K192" s="38"/>
      <c r="L192" s="38"/>
    </row>
    <row r="193" spans="1:12" s="6" customFormat="1" ht="42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74"/>
      <c r="K193" s="38"/>
      <c r="L193" s="38"/>
    </row>
    <row r="194" spans="1:12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74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74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74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74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74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74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74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74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74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74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74"/>
      <c r="K204" s="38"/>
      <c r="L204" s="38"/>
    </row>
    <row r="205" spans="1:12" s="6" customFormat="1" ht="4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74"/>
      <c r="K205" s="38"/>
      <c r="L205" s="38"/>
    </row>
    <row r="206" spans="1:12" s="7" customFormat="1" ht="4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74"/>
      <c r="K206" s="38"/>
      <c r="L206" s="38"/>
    </row>
    <row r="207" spans="1:12" s="7" customFormat="1" ht="4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74"/>
      <c r="K207" s="38"/>
      <c r="L207" s="38"/>
    </row>
    <row r="208" spans="1:12" s="7" customFormat="1" ht="4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74"/>
      <c r="K208" s="38"/>
      <c r="L208" s="38"/>
    </row>
    <row r="209" spans="1:12" s="7" customFormat="1" ht="69.7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74"/>
      <c r="K209" s="38"/>
      <c r="L209" s="38"/>
    </row>
    <row r="210" spans="1:12" s="6" customFormat="1" ht="31.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74"/>
      <c r="K210" s="38"/>
      <c r="L210" s="38"/>
    </row>
    <row r="211" spans="1:12" s="6" customFormat="1" ht="31.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74"/>
      <c r="K211" s="38"/>
      <c r="L211" s="38"/>
    </row>
    <row r="212" spans="1:12" s="6" customFormat="1" ht="31.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74"/>
      <c r="K212" s="38"/>
      <c r="L212" s="38"/>
    </row>
    <row r="213" spans="1:12" s="6" customFormat="1" ht="31.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74"/>
      <c r="K213" s="38"/>
      <c r="L213" s="38"/>
    </row>
    <row r="214" spans="1:12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74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74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74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74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74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74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74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74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74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74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74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74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74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74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74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74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74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74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74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74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74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74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74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74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74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74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74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74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74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74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74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74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74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74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74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74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74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74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74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74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74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74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74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74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74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74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74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74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74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74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74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74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74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74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74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74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74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74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74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74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74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74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74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74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74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74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74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74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74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74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74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74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74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74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74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74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74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74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74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74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74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74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74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74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74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74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74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74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74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74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74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74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74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74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74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74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74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74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74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74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74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74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74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74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74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74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74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74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74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74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74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74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74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74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74"/>
      <c r="K328" s="38"/>
      <c r="L328" s="38"/>
    </row>
    <row r="329" spans="1:12" s="6" customFormat="1" ht="50.2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74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74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74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74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74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74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74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74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74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74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74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74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74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74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74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74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74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74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74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74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74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74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74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74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74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74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74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74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74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74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74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74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74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74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74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74"/>
      <c r="K364" s="38"/>
      <c r="L364" s="38"/>
    </row>
    <row r="365" spans="1:12" s="2" customFormat="1" ht="31.5" customHeight="1" x14ac:dyDescent="0.3">
      <c r="B365" s="18"/>
      <c r="C365" s="17"/>
      <c r="D365" s="11"/>
      <c r="E365" s="11"/>
      <c r="F365" s="22"/>
      <c r="G365" s="12"/>
      <c r="H365" s="12"/>
      <c r="I365" s="38"/>
      <c r="J365" s="74"/>
      <c r="K365" s="38"/>
      <c r="L365" s="38"/>
    </row>
    <row r="366" spans="1:12" s="2" customFormat="1" ht="31.5" customHeight="1" x14ac:dyDescent="0.3">
      <c r="B366" s="18"/>
      <c r="C366" s="17"/>
      <c r="D366" s="11"/>
      <c r="E366" s="11"/>
      <c r="F366" s="22"/>
      <c r="G366" s="12"/>
      <c r="H366" s="12"/>
      <c r="I366" s="38"/>
      <c r="J366" s="74"/>
      <c r="K366" s="38"/>
      <c r="L366" s="38"/>
    </row>
    <row r="367" spans="1:12" s="2" customFormat="1" ht="31.5" customHeight="1" x14ac:dyDescent="0.3">
      <c r="B367" s="18"/>
      <c r="C367" s="17"/>
      <c r="D367" s="11"/>
      <c r="E367" s="11"/>
      <c r="F367" s="22"/>
      <c r="G367" s="12"/>
      <c r="H367" s="12"/>
      <c r="I367" s="38"/>
      <c r="J367" s="74"/>
      <c r="K367" s="38"/>
      <c r="L367" s="38"/>
    </row>
    <row r="368" spans="1:12" s="2" customFormat="1" ht="31.5" customHeight="1" x14ac:dyDescent="0.3">
      <c r="B368" s="18"/>
      <c r="C368" s="17"/>
      <c r="D368" s="11"/>
      <c r="E368" s="11"/>
      <c r="F368" s="22"/>
      <c r="G368" s="12"/>
      <c r="H368" s="12"/>
      <c r="I368" s="38"/>
      <c r="J368" s="74"/>
      <c r="K368" s="38"/>
      <c r="L368" s="38"/>
    </row>
    <row r="369" spans="1:12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8"/>
      <c r="J369" s="74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74"/>
      <c r="K370" s="38"/>
      <c r="L370" s="38"/>
    </row>
    <row r="371" spans="1:12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74"/>
      <c r="K371" s="38"/>
      <c r="L371" s="38"/>
    </row>
    <row r="372" spans="1:12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74"/>
      <c r="K372" s="38"/>
      <c r="L372" s="38"/>
    </row>
    <row r="373" spans="1:12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74"/>
      <c r="K373" s="38"/>
      <c r="L373" s="38"/>
    </row>
    <row r="374" spans="1:12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74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74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74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74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74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74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74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74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74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74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74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74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74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74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74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74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74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74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74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74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74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74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74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74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74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74"/>
      <c r="K399" s="38"/>
      <c r="L399" s="38"/>
    </row>
    <row r="400" spans="1:12" s="2" customFormat="1" ht="31.5" customHeight="1" x14ac:dyDescent="0.3">
      <c r="B400" s="18"/>
      <c r="C400" s="17"/>
      <c r="D400" s="11"/>
      <c r="E400" s="11"/>
      <c r="F400" s="22"/>
      <c r="G400" s="12"/>
      <c r="H400" s="12"/>
      <c r="I400" s="38"/>
      <c r="J400" s="74"/>
      <c r="K400" s="38"/>
      <c r="L400" s="38"/>
    </row>
    <row r="401" spans="1:12" s="2" customFormat="1" ht="31.5" customHeight="1" x14ac:dyDescent="0.3">
      <c r="B401" s="18"/>
      <c r="C401" s="17"/>
      <c r="D401" s="11"/>
      <c r="E401" s="11"/>
      <c r="F401" s="22"/>
      <c r="G401" s="12"/>
      <c r="H401" s="12"/>
      <c r="I401" s="38"/>
      <c r="J401" s="74"/>
      <c r="K401" s="38"/>
      <c r="L401" s="38"/>
    </row>
    <row r="402" spans="1:12" s="2" customFormat="1" ht="31.5" customHeight="1" x14ac:dyDescent="0.3">
      <c r="B402" s="18"/>
      <c r="C402" s="17"/>
      <c r="D402" s="11"/>
      <c r="E402" s="11"/>
      <c r="F402" s="22"/>
      <c r="G402" s="12"/>
      <c r="H402" s="12"/>
      <c r="I402" s="38"/>
      <c r="J402" s="74"/>
      <c r="K402" s="38"/>
      <c r="L402" s="38"/>
    </row>
    <row r="403" spans="1:12" s="2" customFormat="1" ht="31.5" customHeight="1" x14ac:dyDescent="0.3">
      <c r="B403" s="18"/>
      <c r="C403" s="17"/>
      <c r="D403" s="11"/>
      <c r="E403" s="11"/>
      <c r="F403" s="22"/>
      <c r="G403" s="12"/>
      <c r="H403" s="12"/>
      <c r="I403" s="38"/>
      <c r="J403" s="74"/>
      <c r="K403" s="38"/>
      <c r="L403" s="38"/>
    </row>
    <row r="404" spans="1:12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8"/>
      <c r="J404" s="74"/>
      <c r="K404" s="38"/>
      <c r="L404" s="38"/>
    </row>
    <row r="405" spans="1:12" s="7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74"/>
      <c r="K405" s="38"/>
      <c r="L405" s="38"/>
    </row>
    <row r="406" spans="1:12" s="7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74"/>
      <c r="K406" s="38"/>
      <c r="L406" s="38"/>
    </row>
    <row r="407" spans="1:12" s="7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74"/>
      <c r="K407" s="38"/>
      <c r="L407" s="38"/>
    </row>
    <row r="408" spans="1:12" s="7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74"/>
      <c r="K408" s="38"/>
      <c r="L408" s="38"/>
    </row>
    <row r="409" spans="1:12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74"/>
      <c r="K409" s="38"/>
      <c r="L409" s="38"/>
    </row>
    <row r="410" spans="1:12" s="7" customFormat="1" ht="31.5" customHeight="1" x14ac:dyDescent="0.3">
      <c r="A410" s="27"/>
      <c r="B410" s="18"/>
      <c r="C410" s="17"/>
      <c r="D410" s="11"/>
      <c r="E410" s="11"/>
      <c r="F410" s="22"/>
      <c r="G410" s="12"/>
      <c r="H410" s="12"/>
      <c r="I410" s="38"/>
      <c r="J410" s="74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74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74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74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74"/>
      <c r="K414" s="38"/>
      <c r="L414" s="38"/>
    </row>
    <row r="415" spans="1:12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74"/>
      <c r="K415" s="38"/>
      <c r="L415" s="38"/>
    </row>
    <row r="416" spans="1:12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74"/>
      <c r="K416" s="38"/>
      <c r="L416" s="38"/>
    </row>
    <row r="417" spans="1:12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74"/>
      <c r="K417" s="38"/>
      <c r="L417" s="38"/>
    </row>
    <row r="418" spans="1:12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74"/>
      <c r="K418" s="38"/>
      <c r="L418" s="38"/>
    </row>
    <row r="419" spans="1:12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74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74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74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74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74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74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74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74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74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74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74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74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74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74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74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74"/>
      <c r="K434" s="38"/>
      <c r="L434" s="38"/>
    </row>
    <row r="435" spans="1:12" s="7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74"/>
      <c r="K435" s="38"/>
      <c r="L435" s="38"/>
    </row>
    <row r="436" spans="1:12" s="7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74"/>
      <c r="K436" s="38"/>
      <c r="L436" s="38"/>
    </row>
    <row r="437" spans="1:12" s="7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74"/>
      <c r="K437" s="38"/>
      <c r="L437" s="38"/>
    </row>
    <row r="438" spans="1:12" s="7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74"/>
      <c r="K438" s="38"/>
      <c r="L438" s="38"/>
    </row>
    <row r="439" spans="1:12" s="7" customFormat="1" ht="72.7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74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74"/>
      <c r="K440" s="38"/>
      <c r="L440" s="38"/>
    </row>
    <row r="441" spans="1:12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74"/>
      <c r="K441" s="38"/>
      <c r="L441" s="38"/>
    </row>
    <row r="442" spans="1:12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74"/>
      <c r="K442" s="38"/>
      <c r="L442" s="38"/>
    </row>
    <row r="443" spans="1:12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74"/>
      <c r="K443" s="38"/>
      <c r="L443" s="38"/>
    </row>
    <row r="444" spans="1:12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74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74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74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74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74"/>
      <c r="K448" s="38"/>
      <c r="L448" s="38"/>
    </row>
    <row r="449" spans="1:20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74"/>
      <c r="K449" s="38"/>
      <c r="L449" s="38"/>
    </row>
    <row r="450" spans="1:20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74"/>
      <c r="K450" s="38"/>
      <c r="L450" s="38"/>
    </row>
    <row r="451" spans="1:20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74"/>
      <c r="K451" s="38"/>
      <c r="L451" s="38"/>
    </row>
    <row r="452" spans="1:20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74"/>
      <c r="K452" s="38"/>
      <c r="L452" s="38"/>
    </row>
    <row r="453" spans="1:20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74"/>
      <c r="K453" s="38"/>
      <c r="L453" s="38"/>
    </row>
    <row r="454" spans="1:20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74"/>
      <c r="K454" s="38"/>
      <c r="L454" s="38"/>
    </row>
    <row r="455" spans="1:20" s="8" customFormat="1" ht="31.5" customHeight="1" x14ac:dyDescent="0.3">
      <c r="A455" s="1"/>
      <c r="B455" s="18"/>
      <c r="C455" s="17"/>
      <c r="D455" s="11"/>
      <c r="E455" s="11"/>
      <c r="F455" s="22"/>
      <c r="G455" s="12"/>
      <c r="H455" s="12"/>
      <c r="I455" s="38"/>
      <c r="J455" s="74"/>
      <c r="K455" s="38"/>
      <c r="L455" s="38"/>
    </row>
    <row r="456" spans="1:20" s="8" customFormat="1" ht="31.5" customHeight="1" x14ac:dyDescent="0.3">
      <c r="A456" s="1"/>
      <c r="B456" s="18"/>
      <c r="C456" s="17"/>
      <c r="D456" s="11"/>
      <c r="E456" s="11"/>
      <c r="F456" s="22"/>
      <c r="G456" s="12"/>
      <c r="H456" s="12"/>
      <c r="I456" s="38"/>
      <c r="J456" s="74"/>
      <c r="K456" s="38"/>
      <c r="L456" s="38"/>
    </row>
    <row r="457" spans="1:20" s="8" customFormat="1" ht="31.5" customHeight="1" x14ac:dyDescent="0.3">
      <c r="A457" s="1"/>
      <c r="B457" s="18"/>
      <c r="C457" s="17"/>
      <c r="D457" s="11"/>
      <c r="E457" s="11"/>
      <c r="F457" s="22"/>
      <c r="G457" s="12"/>
      <c r="H457" s="12"/>
      <c r="I457" s="38"/>
      <c r="J457" s="74"/>
      <c r="K457" s="38"/>
      <c r="L457" s="38"/>
    </row>
    <row r="458" spans="1:20" s="8" customFormat="1" ht="31.5" customHeight="1" x14ac:dyDescent="0.3">
      <c r="A458" s="1"/>
      <c r="B458" s="18"/>
      <c r="C458" s="17"/>
      <c r="D458" s="11"/>
      <c r="E458" s="11"/>
      <c r="F458" s="22"/>
      <c r="G458" s="12"/>
      <c r="H458" s="12"/>
      <c r="I458" s="38"/>
      <c r="J458" s="74"/>
      <c r="K458" s="38"/>
      <c r="L458" s="38"/>
    </row>
    <row r="459" spans="1:20" s="8" customFormat="1" ht="41.2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8"/>
      <c r="J459" s="74"/>
      <c r="K459" s="38"/>
      <c r="L459" s="38"/>
    </row>
    <row r="460" spans="1:20" ht="31.5" customHeight="1" x14ac:dyDescent="0.3">
      <c r="M460" s="1"/>
      <c r="N460" s="1"/>
      <c r="O460" s="1"/>
      <c r="P460" s="1"/>
      <c r="Q460" s="1"/>
      <c r="R460" s="1"/>
      <c r="S460" s="1"/>
      <c r="T460" s="1"/>
    </row>
    <row r="461" spans="1:20" ht="31.5" customHeight="1" x14ac:dyDescent="0.3">
      <c r="M461" s="1"/>
      <c r="N461" s="1"/>
      <c r="O461" s="1"/>
      <c r="P461" s="1"/>
      <c r="Q461" s="1"/>
      <c r="R461" s="1"/>
      <c r="S461" s="1"/>
      <c r="T461" s="1"/>
    </row>
    <row r="462" spans="1:20" ht="31.5" customHeight="1" x14ac:dyDescent="0.3">
      <c r="M462" s="1"/>
      <c r="N462" s="1"/>
      <c r="O462" s="1"/>
      <c r="P462" s="1"/>
      <c r="Q462" s="1"/>
      <c r="R462" s="1"/>
      <c r="S462" s="1"/>
      <c r="T462" s="1"/>
    </row>
    <row r="463" spans="1:20" ht="31.5" customHeight="1" x14ac:dyDescent="0.3">
      <c r="M463" s="1"/>
      <c r="N463" s="1"/>
      <c r="O463" s="1"/>
      <c r="P463" s="1"/>
      <c r="Q463" s="1"/>
      <c r="R463" s="1"/>
      <c r="S463" s="1"/>
      <c r="T463" s="1"/>
    </row>
    <row r="464" spans="1:20" ht="61.5" customHeight="1" x14ac:dyDescent="0.3">
      <c r="M464" s="1"/>
      <c r="N464" s="1"/>
      <c r="O464" s="1"/>
      <c r="P464" s="1"/>
      <c r="Q464" s="1"/>
      <c r="R464" s="1"/>
      <c r="S464" s="1"/>
      <c r="T464" s="1"/>
    </row>
    <row r="465" spans="1:20" s="21" customFormat="1" ht="31.5" customHeight="1" x14ac:dyDescent="0.3">
      <c r="A465" s="20"/>
      <c r="B465" s="18"/>
      <c r="C465" s="17"/>
      <c r="D465" s="11"/>
      <c r="E465" s="11"/>
      <c r="F465" s="22"/>
      <c r="G465" s="12"/>
      <c r="H465" s="12"/>
      <c r="I465" s="38"/>
      <c r="J465" s="74"/>
      <c r="K465" s="38"/>
      <c r="L465" s="38"/>
    </row>
    <row r="466" spans="1:20" s="21" customFormat="1" ht="31.5" customHeight="1" x14ac:dyDescent="0.3">
      <c r="A466" s="20"/>
      <c r="B466" s="18"/>
      <c r="C466" s="17"/>
      <c r="D466" s="11"/>
      <c r="E466" s="11"/>
      <c r="F466" s="22"/>
      <c r="G466" s="12"/>
      <c r="H466" s="12"/>
      <c r="I466" s="38"/>
      <c r="J466" s="74"/>
      <c r="K466" s="38"/>
      <c r="L466" s="38"/>
    </row>
    <row r="467" spans="1:20" s="21" customFormat="1" ht="31.5" customHeight="1" x14ac:dyDescent="0.3">
      <c r="A467" s="20"/>
      <c r="B467" s="18"/>
      <c r="C467" s="17"/>
      <c r="D467" s="11"/>
      <c r="E467" s="11"/>
      <c r="F467" s="22"/>
      <c r="G467" s="12"/>
      <c r="H467" s="12"/>
      <c r="I467" s="38"/>
      <c r="J467" s="74"/>
      <c r="K467" s="38"/>
      <c r="L467" s="38"/>
    </row>
    <row r="468" spans="1:20" s="21" customFormat="1" ht="31.5" customHeight="1" x14ac:dyDescent="0.3">
      <c r="A468" s="20"/>
      <c r="B468" s="18"/>
      <c r="C468" s="17"/>
      <c r="D468" s="11"/>
      <c r="E468" s="11"/>
      <c r="F468" s="22"/>
      <c r="G468" s="12"/>
      <c r="H468" s="12"/>
      <c r="I468" s="38"/>
      <c r="J468" s="74"/>
      <c r="K468" s="38"/>
      <c r="L468" s="38"/>
    </row>
    <row r="469" spans="1:20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8"/>
      <c r="J469" s="74"/>
      <c r="K469" s="38"/>
      <c r="L469" s="38"/>
    </row>
    <row r="470" spans="1:20" s="9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74"/>
      <c r="K470" s="38"/>
      <c r="L470" s="38"/>
    </row>
    <row r="471" spans="1:20" s="9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74"/>
      <c r="K471" s="38"/>
      <c r="L471" s="38"/>
    </row>
    <row r="472" spans="1:20" s="9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74"/>
      <c r="K472" s="38"/>
      <c r="L472" s="38"/>
    </row>
    <row r="473" spans="1:20" s="9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74"/>
      <c r="K473" s="38"/>
      <c r="L473" s="38"/>
    </row>
    <row r="474" spans="1:20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74"/>
      <c r="K474" s="38"/>
      <c r="L474" s="38"/>
    </row>
    <row r="475" spans="1:20" ht="24.95" customHeight="1" x14ac:dyDescent="0.3">
      <c r="M475" s="1"/>
      <c r="N475" s="1"/>
      <c r="O475" s="1"/>
      <c r="P475" s="1"/>
      <c r="Q475" s="1"/>
      <c r="R475" s="1"/>
      <c r="S475" s="1"/>
      <c r="T475" s="1"/>
    </row>
    <row r="476" spans="1:20" ht="24.95" customHeight="1" x14ac:dyDescent="0.3">
      <c r="M476" s="1"/>
      <c r="N476" s="1"/>
      <c r="O476" s="1"/>
      <c r="P476" s="1"/>
      <c r="Q476" s="1"/>
      <c r="R476" s="1"/>
      <c r="S476" s="1"/>
      <c r="T476" s="1"/>
    </row>
    <row r="477" spans="1:20" ht="24.95" customHeight="1" x14ac:dyDescent="0.3">
      <c r="M477" s="1"/>
      <c r="N477" s="1"/>
      <c r="O477" s="1"/>
      <c r="P477" s="1"/>
      <c r="Q477" s="1"/>
      <c r="R477" s="1"/>
      <c r="S477" s="1"/>
      <c r="T477" s="1"/>
    </row>
    <row r="478" spans="1:20" ht="24.75" customHeight="1" x14ac:dyDescent="0.3">
      <c r="M478" s="1"/>
      <c r="N478" s="1"/>
      <c r="O478" s="1"/>
      <c r="P478" s="1"/>
      <c r="Q478" s="1"/>
      <c r="R478" s="1"/>
      <c r="S478" s="1"/>
      <c r="T478" s="1"/>
    </row>
    <row r="479" spans="1:20" ht="24.75" customHeight="1" x14ac:dyDescent="0.3">
      <c r="M479" s="1"/>
      <c r="N479" s="1"/>
      <c r="O479" s="1"/>
      <c r="P479" s="1"/>
      <c r="Q479" s="1"/>
      <c r="R479" s="1"/>
      <c r="S479" s="1"/>
      <c r="T479" s="1"/>
    </row>
    <row r="480" spans="1:20" s="10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74"/>
      <c r="K480" s="38"/>
      <c r="L480" s="38"/>
    </row>
    <row r="481" spans="1:12" s="10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74"/>
      <c r="K481" s="38"/>
      <c r="L481" s="38"/>
    </row>
    <row r="482" spans="1:12" s="10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74"/>
      <c r="K482" s="38"/>
      <c r="L482" s="38"/>
    </row>
    <row r="483" spans="1:12" s="10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74"/>
      <c r="K483" s="38"/>
      <c r="L483" s="38"/>
    </row>
    <row r="484" spans="1:12" s="10" customFormat="1" ht="68.2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74"/>
      <c r="K484" s="38"/>
      <c r="L484" s="38"/>
    </row>
    <row r="485" spans="1:12" s="8" customFormat="1" ht="31.5" hidden="1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74"/>
      <c r="K485" s="38"/>
      <c r="L485" s="38"/>
    </row>
    <row r="486" spans="1:12" s="8" customFormat="1" ht="31.5" hidden="1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74"/>
      <c r="K486" s="38"/>
      <c r="L486" s="38"/>
    </row>
    <row r="487" spans="1:12" s="8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74"/>
      <c r="K487" s="38"/>
      <c r="L487" s="38"/>
    </row>
    <row r="488" spans="1:12" s="8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74"/>
      <c r="K488" s="38"/>
      <c r="L488" s="38"/>
    </row>
    <row r="489" spans="1:12" s="8" customFormat="1" ht="103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74"/>
      <c r="K489" s="38"/>
      <c r="L489" s="38"/>
    </row>
    <row r="490" spans="1:12" s="8" customFormat="1" ht="6.7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74"/>
      <c r="K490" s="38"/>
      <c r="L490" s="38"/>
    </row>
    <row r="491" spans="1:12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74"/>
      <c r="K491" s="38"/>
      <c r="L491" s="38"/>
    </row>
    <row r="492" spans="1:12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74"/>
      <c r="K492" s="38"/>
      <c r="L492" s="38"/>
    </row>
    <row r="493" spans="1:12" s="8" customFormat="1" ht="31.5" hidden="1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74"/>
      <c r="K493" s="38"/>
      <c r="L493" s="38"/>
    </row>
    <row r="494" spans="1:12" s="8" customFormat="1" ht="31.5" hidden="1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74"/>
      <c r="K494" s="38"/>
      <c r="L494" s="38"/>
    </row>
    <row r="495" spans="1:12" s="9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74"/>
      <c r="K495" s="38"/>
      <c r="L495" s="38"/>
    </row>
    <row r="496" spans="1:12" s="9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74"/>
      <c r="K496" s="38"/>
      <c r="L496" s="38"/>
    </row>
    <row r="497" spans="1:20" s="9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74"/>
      <c r="K497" s="38"/>
      <c r="L497" s="38"/>
    </row>
    <row r="498" spans="1:20" s="9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74"/>
      <c r="K498" s="38"/>
      <c r="L498" s="38"/>
    </row>
    <row r="499" spans="1:20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74"/>
      <c r="K499" s="38"/>
      <c r="L499" s="38"/>
    </row>
    <row r="500" spans="1:20" ht="31.5" hidden="1" customHeight="1" x14ac:dyDescent="0.3">
      <c r="M500" s="1"/>
      <c r="N500" s="1"/>
      <c r="O500" s="1"/>
      <c r="P500" s="1"/>
      <c r="Q500" s="1"/>
      <c r="R500" s="1"/>
      <c r="S500" s="1"/>
      <c r="T500" s="1"/>
    </row>
    <row r="501" spans="1:20" ht="31.5" hidden="1" customHeight="1" x14ac:dyDescent="0.3">
      <c r="M501" s="1"/>
      <c r="N501" s="1"/>
      <c r="O501" s="1"/>
      <c r="P501" s="1"/>
      <c r="Q501" s="1"/>
      <c r="R501" s="1"/>
      <c r="S501" s="1"/>
      <c r="T501" s="1"/>
    </row>
    <row r="502" spans="1:20" ht="31.5" hidden="1" customHeight="1" x14ac:dyDescent="0.3">
      <c r="M502" s="1"/>
      <c r="N502" s="1"/>
      <c r="O502" s="1"/>
      <c r="P502" s="1"/>
      <c r="Q502" s="1"/>
      <c r="R502" s="1"/>
      <c r="S502" s="1"/>
      <c r="T502" s="1"/>
    </row>
    <row r="503" spans="1:20" ht="31.5" hidden="1" customHeight="1" x14ac:dyDescent="0.3">
      <c r="M503" s="1"/>
      <c r="N503" s="1"/>
      <c r="O503" s="1"/>
      <c r="P503" s="1"/>
      <c r="Q503" s="1"/>
      <c r="R503" s="1"/>
      <c r="S503" s="1"/>
      <c r="T503" s="1"/>
    </row>
    <row r="504" spans="1:20" ht="27" hidden="1" customHeight="1" x14ac:dyDescent="0.3">
      <c r="M504" s="1"/>
      <c r="N504" s="1"/>
      <c r="O504" s="1"/>
      <c r="P504" s="1"/>
      <c r="Q504" s="1"/>
      <c r="R504" s="1"/>
      <c r="S504" s="1"/>
      <c r="T504" s="1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24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s="9" customFormat="1" ht="31.5" customHeight="1" x14ac:dyDescent="0.3">
      <c r="A520" s="1"/>
      <c r="B520" s="18"/>
      <c r="C520" s="17"/>
      <c r="D520" s="11"/>
      <c r="E520" s="11"/>
      <c r="F520" s="22"/>
      <c r="G520" s="12"/>
      <c r="H520" s="12"/>
      <c r="I520" s="38"/>
      <c r="J520" s="74"/>
      <c r="K520" s="38"/>
      <c r="L520" s="38"/>
    </row>
    <row r="521" spans="1:20" s="9" customFormat="1" ht="31.5" customHeight="1" x14ac:dyDescent="0.3">
      <c r="A521" s="1"/>
      <c r="B521" s="18"/>
      <c r="C521" s="17"/>
      <c r="D521" s="11"/>
      <c r="E521" s="11"/>
      <c r="F521" s="22"/>
      <c r="G521" s="12"/>
      <c r="H521" s="12"/>
      <c r="I521" s="38"/>
      <c r="J521" s="74"/>
      <c r="K521" s="38"/>
      <c r="L521" s="38"/>
      <c r="R521" s="9" t="s">
        <v>33</v>
      </c>
    </row>
    <row r="522" spans="1:20" s="9" customFormat="1" ht="31.5" customHeight="1" x14ac:dyDescent="0.3">
      <c r="A522" s="1"/>
      <c r="B522" s="18"/>
      <c r="C522" s="17"/>
      <c r="D522" s="11"/>
      <c r="E522" s="11"/>
      <c r="F522" s="22"/>
      <c r="G522" s="12"/>
      <c r="H522" s="12"/>
      <c r="I522" s="38"/>
      <c r="J522" s="74"/>
      <c r="K522" s="38"/>
      <c r="L522" s="38"/>
    </row>
    <row r="523" spans="1:20" s="9" customFormat="1" ht="31.5" customHeight="1" x14ac:dyDescent="0.3">
      <c r="A523" s="1"/>
      <c r="B523" s="18"/>
      <c r="C523" s="17"/>
      <c r="D523" s="11"/>
      <c r="E523" s="11"/>
      <c r="F523" s="22"/>
      <c r="G523" s="12"/>
      <c r="H523" s="12"/>
      <c r="I523" s="38"/>
      <c r="J523" s="74"/>
      <c r="K523" s="38"/>
      <c r="L523" s="38"/>
    </row>
    <row r="524" spans="1:20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8"/>
      <c r="J524" s="74"/>
      <c r="K524" s="38"/>
      <c r="L524" s="38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ht="31.5" customHeight="1" x14ac:dyDescent="0.3">
      <c r="M526" s="1"/>
      <c r="N526" s="1"/>
      <c r="O526" s="1"/>
      <c r="P526" s="1"/>
      <c r="Q526" s="1"/>
      <c r="R526" s="1"/>
      <c r="S526" s="1"/>
      <c r="T526" s="1"/>
    </row>
    <row r="527" spans="1:20" ht="31.5" customHeight="1" x14ac:dyDescent="0.3">
      <c r="M527" s="1"/>
      <c r="N527" s="1"/>
      <c r="O527" s="1"/>
      <c r="P527" s="1"/>
      <c r="Q527" s="1"/>
      <c r="R527" s="1"/>
      <c r="S527" s="1"/>
      <c r="T527" s="1"/>
    </row>
    <row r="528" spans="1:20" ht="31.5" customHeight="1" x14ac:dyDescent="0.3">
      <c r="M528" s="1"/>
      <c r="N528" s="1"/>
      <c r="O528" s="1"/>
      <c r="P528" s="1"/>
      <c r="Q528" s="1"/>
      <c r="R528" s="1"/>
      <c r="S528" s="1"/>
      <c r="T528" s="1"/>
    </row>
    <row r="529" spans="1:20" ht="31.5" customHeight="1" x14ac:dyDescent="0.3">
      <c r="M529" s="1"/>
      <c r="N529" s="1"/>
      <c r="O529" s="1"/>
      <c r="P529" s="1"/>
      <c r="Q529" s="1"/>
      <c r="R529" s="1"/>
      <c r="S529" s="1"/>
      <c r="T529" s="1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s="9" customFormat="1" ht="31.5" customHeight="1" x14ac:dyDescent="0.3">
      <c r="A544" s="1"/>
      <c r="B544" s="18"/>
      <c r="C544" s="17"/>
      <c r="D544" s="11"/>
      <c r="E544" s="11"/>
      <c r="F544" s="22"/>
      <c r="G544" s="12"/>
      <c r="H544" s="12"/>
      <c r="I544" s="38"/>
      <c r="J544" s="74"/>
      <c r="K544" s="38"/>
      <c r="L544" s="38"/>
    </row>
    <row r="545" spans="13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3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3:20" x14ac:dyDescent="0.3">
      <c r="M547" s="1"/>
      <c r="N547" s="1"/>
      <c r="O547" s="1"/>
      <c r="P547" s="1"/>
      <c r="Q547" s="1"/>
      <c r="R547" s="1"/>
      <c r="S547" s="1"/>
      <c r="T547" s="1"/>
    </row>
    <row r="548" spans="13:20" ht="21.7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3:20" ht="41.2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3:20" ht="24.9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3:20" ht="24.9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3:20" ht="24.9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3:20" ht="24.9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3:20" ht="49.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3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3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3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3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3:20" ht="51.7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3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75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96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x14ac:dyDescent="0.3">
      <c r="M575" s="1"/>
      <c r="N575" s="1"/>
      <c r="O575" s="1"/>
      <c r="P575" s="1"/>
      <c r="Q575" s="1"/>
      <c r="R575" s="1"/>
      <c r="S575" s="1"/>
      <c r="T575" s="1"/>
    </row>
    <row r="576" spans="13:20" x14ac:dyDescent="0.3">
      <c r="M576" s="1"/>
      <c r="N576" s="1"/>
      <c r="O576" s="1"/>
      <c r="P576" s="1"/>
      <c r="Q576" s="1"/>
      <c r="R576" s="1"/>
      <c r="S576" s="1"/>
      <c r="T576" s="1"/>
    </row>
    <row r="577" spans="13:20" x14ac:dyDescent="0.3">
      <c r="M577" s="1"/>
      <c r="N577" s="1"/>
      <c r="O577" s="1"/>
      <c r="P577" s="1"/>
      <c r="Q577" s="1"/>
      <c r="R577" s="1"/>
      <c r="S577" s="1"/>
      <c r="T577" s="1"/>
    </row>
    <row r="578" spans="13:20" x14ac:dyDescent="0.3">
      <c r="M578" s="1"/>
      <c r="N578" s="1"/>
      <c r="O578" s="1"/>
      <c r="P578" s="1"/>
      <c r="Q578" s="1"/>
      <c r="R578" s="1"/>
      <c r="S578" s="1"/>
      <c r="T578" s="1"/>
    </row>
    <row r="579" spans="13:20" ht="49.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63.7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ht="30" customHeight="1" x14ac:dyDescent="0.3">
      <c r="M588" s="1"/>
      <c r="N588" s="1"/>
      <c r="O588" s="1"/>
      <c r="P588" s="1"/>
      <c r="Q588" s="1"/>
      <c r="R588" s="1"/>
      <c r="S588" s="1"/>
      <c r="T588" s="1"/>
    </row>
    <row r="589" spans="13:20" ht="51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75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24.95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ht="24.95" customHeight="1" x14ac:dyDescent="0.3">
      <c r="M596" s="1"/>
      <c r="N596" s="1"/>
      <c r="O596" s="1"/>
      <c r="P596" s="1"/>
      <c r="Q596" s="1"/>
      <c r="R596" s="1"/>
      <c r="S596" s="1"/>
      <c r="T596" s="1"/>
    </row>
    <row r="597" spans="13:20" ht="24.95" customHeight="1" x14ac:dyDescent="0.3">
      <c r="M597" s="1"/>
      <c r="N597" s="1"/>
      <c r="O597" s="1"/>
      <c r="P597" s="1"/>
      <c r="Q597" s="1"/>
      <c r="R597" s="1"/>
      <c r="S597" s="1"/>
      <c r="T597" s="1"/>
    </row>
    <row r="598" spans="13:20" ht="24.95" customHeight="1" x14ac:dyDescent="0.3">
      <c r="M598" s="1"/>
      <c r="N598" s="1"/>
      <c r="O598" s="1"/>
      <c r="P598" s="1"/>
      <c r="Q598" s="1"/>
      <c r="R598" s="1"/>
      <c r="S598" s="1"/>
      <c r="T598" s="1"/>
    </row>
    <row r="599" spans="13:20" ht="55.5" customHeight="1" thickBot="1" x14ac:dyDescent="0.35">
      <c r="M599" s="1"/>
      <c r="N599" s="1"/>
      <c r="O599" s="1"/>
      <c r="P599" s="1"/>
      <c r="Q599" s="1"/>
      <c r="R599" s="1"/>
      <c r="S599" s="1"/>
      <c r="T599" s="1"/>
    </row>
    <row r="600" spans="13:20" ht="20.25" customHeight="1" thickBot="1" x14ac:dyDescent="0.35">
      <c r="M600" s="32"/>
      <c r="N600" s="32"/>
      <c r="O600" s="32"/>
      <c r="P600" s="32"/>
      <c r="Q600" s="32"/>
      <c r="R600" s="32"/>
      <c r="S600" s="32"/>
      <c r="T600" s="33"/>
    </row>
    <row r="601" spans="13:20" x14ac:dyDescent="0.3">
      <c r="M601" s="1"/>
      <c r="N601" s="1"/>
      <c r="O601" s="1"/>
      <c r="P601" s="1"/>
      <c r="Q601" s="1"/>
      <c r="R601" s="1"/>
      <c r="S601" s="1"/>
      <c r="T601" s="1"/>
    </row>
    <row r="602" spans="13:20" x14ac:dyDescent="0.3">
      <c r="M602" s="1"/>
      <c r="N602" s="1"/>
      <c r="O602" s="1"/>
      <c r="P602" s="1"/>
      <c r="Q602" s="1"/>
      <c r="R602" s="1"/>
      <c r="S602" s="1"/>
      <c r="T602" s="1"/>
    </row>
    <row r="603" spans="13:20" x14ac:dyDescent="0.3">
      <c r="M603" s="1"/>
      <c r="N603" s="1"/>
      <c r="O603" s="1"/>
      <c r="P603" s="1"/>
      <c r="Q603" s="1"/>
      <c r="R603" s="1"/>
      <c r="S603" s="1"/>
      <c r="T603" s="1"/>
    </row>
    <row r="604" spans="13:20" x14ac:dyDescent="0.3">
      <c r="M604" s="1"/>
      <c r="N604" s="1"/>
      <c r="O604" s="1"/>
      <c r="P604" s="1"/>
      <c r="Q604" s="1"/>
      <c r="R604" s="1"/>
      <c r="S604" s="1"/>
      <c r="T604" s="1"/>
    </row>
    <row r="605" spans="13:20" x14ac:dyDescent="0.3">
      <c r="M605" s="1"/>
      <c r="N605" s="1"/>
      <c r="O605" s="1"/>
      <c r="P605" s="1"/>
      <c r="Q605" s="1"/>
      <c r="R605" s="1"/>
      <c r="S605" s="1"/>
      <c r="T605" s="1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P607" s="29"/>
    </row>
    <row r="608" spans="13:20" x14ac:dyDescent="0.3">
      <c r="O608" s="19"/>
      <c r="P608" s="29"/>
    </row>
    <row r="609" spans="13:20" ht="30" x14ac:dyDescent="0.4">
      <c r="M609" s="25"/>
      <c r="N609" s="24"/>
      <c r="O609" s="24"/>
      <c r="P609" s="23" t="s">
        <v>36</v>
      </c>
      <c r="Q609" s="26"/>
      <c r="R609" s="30"/>
      <c r="S609" s="26"/>
      <c r="T609" s="26"/>
    </row>
    <row r="610" spans="13:20" x14ac:dyDescent="0.3">
      <c r="P610" s="29"/>
      <c r="R610" s="31"/>
    </row>
    <row r="611" spans="13:20" x14ac:dyDescent="0.3">
      <c r="P611" s="29"/>
      <c r="R611" s="31"/>
    </row>
    <row r="612" spans="13:20" x14ac:dyDescent="0.3">
      <c r="P612" s="29"/>
      <c r="R612" s="31"/>
    </row>
  </sheetData>
  <mergeCells count="81"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B11:B13"/>
    <mergeCell ref="C11:C13"/>
    <mergeCell ref="E11:E13"/>
    <mergeCell ref="D11:D13"/>
    <mergeCell ref="B15:B19"/>
    <mergeCell ref="B20:B24"/>
    <mergeCell ref="B50:B54"/>
    <mergeCell ref="B30:B34"/>
    <mergeCell ref="B35:B39"/>
    <mergeCell ref="B40:B44"/>
    <mergeCell ref="B45:B49"/>
    <mergeCell ref="B25:B29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J99:L99"/>
    <mergeCell ref="B80:B84"/>
    <mergeCell ref="C80:C84"/>
    <mergeCell ref="D80:D84"/>
    <mergeCell ref="E80:E84"/>
    <mergeCell ref="B85:B89"/>
    <mergeCell ref="C85:C89"/>
    <mergeCell ref="C90:C96"/>
    <mergeCell ref="D90:D96"/>
    <mergeCell ref="E90:E96"/>
    <mergeCell ref="B99:G99"/>
    <mergeCell ref="H90:L90"/>
    <mergeCell ref="G90:G91"/>
    <mergeCell ref="F90:F91"/>
    <mergeCell ref="D85:D89"/>
    <mergeCell ref="E85:E89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4" max="1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2024-10-01T10:58:42Z</cp:lastPrinted>
  <dcterms:created xsi:type="dcterms:W3CDTF">2016-02-05T07:01:02Z</dcterms:created>
  <dcterms:modified xsi:type="dcterms:W3CDTF">2024-10-01T10:58:43Z</dcterms:modified>
</cp:coreProperties>
</file>